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theme/themeOverride13.xml" ContentType="application/vnd.openxmlformats-officedocument.themeOverrid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theme/themeOverride14.xml" ContentType="application/vnd.openxmlformats-officedocument.themeOverride+xml"/>
  <Override PartName="/xl/charts/chart19.xml" ContentType="application/vnd.openxmlformats-officedocument.drawingml.chart+xml"/>
  <Override PartName="/xl/theme/themeOverride15.xml" ContentType="application/vnd.openxmlformats-officedocument.themeOverride+xml"/>
  <Override PartName="/xl/charts/chart20.xml" ContentType="application/vnd.openxmlformats-officedocument.drawingml.chart+xml"/>
  <Override PartName="/xl/theme/themeOverride16.xml" ContentType="application/vnd.openxmlformats-officedocument.themeOverrid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theme/themeOverride17.xml" ContentType="application/vnd.openxmlformats-officedocument.themeOverride+xml"/>
  <Override PartName="/xl/charts/chart22.xml" ContentType="application/vnd.openxmlformats-officedocument.drawingml.chart+xml"/>
  <Override PartName="/xl/theme/themeOverride18.xml" ContentType="application/vnd.openxmlformats-officedocument.themeOverride+xml"/>
  <Override PartName="/xl/charts/chart23.xml" ContentType="application/vnd.openxmlformats-officedocument.drawingml.chart+xml"/>
  <Override PartName="/xl/theme/themeOverride19.xml" ContentType="application/vnd.openxmlformats-officedocument.themeOverrid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drawings/drawing10.xml" ContentType="application/vnd.openxmlformats-officedocument.drawingml.chartshapes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ml.chartshapes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drawings/drawing13.xml" ContentType="application/vnd.openxmlformats-officedocument.drawingml.chartshapes+xml"/>
  <Override PartName="/xl/charts/chart28.xml" ContentType="application/vnd.openxmlformats-officedocument.drawingml.chart+xml"/>
  <Override PartName="/xl/theme/themeOverride22.xml" ContentType="application/vnd.openxmlformats-officedocument.themeOverrid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frontonline.sharepoint.com/sites/InfrontData1337/Shared Documents/X drive/Almega/2020 Q3/Leverans/PDF/"/>
    </mc:Choice>
  </mc:AlternateContent>
  <xr:revisionPtr revIDLastSave="0" documentId="8_{7507356D-4010-45F7-B479-CCE99D5C217B}" xr6:coauthVersionLast="45" xr6:coauthVersionMax="45" xr10:uidLastSave="{00000000-0000-0000-0000-000000000000}"/>
  <bookViews>
    <workbookView xWindow="-38520" yWindow="-90" windowWidth="38640" windowHeight="21840" tabRatio="913" firstSheet="16" activeTab="16" xr2:uid="{00000000-000D-0000-FFFF-FFFF00000000}"/>
  </bookViews>
  <sheets>
    <sheet name="Riket grafer" sheetId="38" state="hidden" r:id="rId1"/>
    <sheet name="Riket grafer data" sheetId="7" state="hidden" r:id="rId2"/>
    <sheet name="tjänsteområden grafer" sheetId="39" state="hidden" r:id="rId3"/>
    <sheet name="tjänsteområden grafer data" sheetId="8" state="hidden" r:id="rId4"/>
    <sheet name="yrkesområden grafer" sheetId="40" state="hidden" r:id="rId5"/>
    <sheet name="yrkesområden grafer data" sheetId="9" state="hidden" r:id="rId6"/>
    <sheet name="Regioner_Norra" sheetId="41" state="hidden" r:id="rId7"/>
    <sheet name="Regioner_Norra data" sheetId="10" state="hidden" r:id="rId8"/>
    <sheet name="Regioner_Mellan" sheetId="42" state="hidden" r:id="rId9"/>
    <sheet name="Regioner_Mellan data" sheetId="18" state="hidden" r:id="rId10"/>
    <sheet name="Regioner_Stockholm" sheetId="43" state="hidden" r:id="rId11"/>
    <sheet name="Regioner_Stockholm data" sheetId="20" state="hidden" r:id="rId12"/>
    <sheet name="Regioner_Västra" sheetId="44" state="hidden" r:id="rId13"/>
    <sheet name="Regioner_Västra data" sheetId="17" state="hidden" r:id="rId14"/>
    <sheet name="Regioner_Södra" sheetId="45" state="hidden" r:id="rId15"/>
    <sheet name="Regioner_Södra data" sheetId="19" state="hidden" r:id="rId16"/>
    <sheet name="English" sheetId="46" r:id="rId17"/>
    <sheet name="English data" sheetId="21" state="hidden" r:id="rId18"/>
  </sheets>
  <externalReferences>
    <externalReference r:id="rId19"/>
  </externalReferences>
  <definedNames>
    <definedName name="english_omsattning_yrkesomrade_procent">OFFSET('tjänsteområden grafer data'!$C$81,'tjänsteområden grafer data'!$AF$23-1,,,3)</definedName>
    <definedName name="regioner_mellan_omsattning_axel">OFFSET('Regioner_Mellan data'!$B$1,,MATCH('Regioner_Mellan data'!$T$24,'Regioner_Mellan data'!$B$1:$CE$1,0)+'Regioner_Mellan data'!$U$24-2,2,MATCH('Regioner_Mellan data'!$T$26,'Regioner_Mellan data'!$B$1:$CE$1,0)+'Regioner_Mellan data'!$U$27-1-(MATCH('Regioner_Mellan data'!$T$24,'Regioner_Mellan data'!$B$1:$CE$1,0)+'Regioner_Mellan data'!$U$24-2))</definedName>
    <definedName name="regioner_mellan_omsattning_procent">OFFSET('Regioner_Mellan data'!$B$3,,MATCH('Regioner_Mellan data'!$T$24,'Regioner_Mellan data'!$B$1:$CE$1,0)+'Regioner_Mellan data'!$U$24-2,,MATCH('Regioner_Mellan data'!$T$26,'Regioner_Mellan data'!$B$1:$CE$1,0)+'Regioner_Mellan data'!$U$27-1-(MATCH('Regioner_Mellan data'!$T$24,'Regioner_Mellan data'!$B$1:$CE$1,0)+'Regioner_Mellan data'!$U$24-2))</definedName>
    <definedName name="regioner_norra_omsattning_axel">OFFSET('Regioner_Norra data'!$B$1,,MATCH('Regioner_Norra data'!$T$24,'Regioner_Norra data'!$B$1:$CE$1,0)+'Regioner_Norra data'!$U$24-2,2,MATCH('Regioner_Norra data'!$T$26,'Regioner_Norra data'!$B$1:$CE$1,0)+'Regioner_Norra data'!$U$27-1-(MATCH('Regioner_Norra data'!$T$24,'Regioner_Norra data'!$B$1:$CE$1,0)+'Regioner_Norra data'!$U$24-2))</definedName>
    <definedName name="regioner_norra_omsattning_procent">OFFSET('Regioner_Norra data'!$B$3,,MATCH('Regioner_Norra data'!$T$24,'Regioner_Norra data'!$B$1:$CE$1,0)+'Regioner_Norra data'!$U$24-2,,MATCH('Regioner_Norra data'!$T$26,'Regioner_Norra data'!$B$1:$CE$1,0)+'Regioner_Norra data'!$U$27-1-(MATCH('Regioner_Norra data'!$T$24,'Regioner_Norra data'!$B$1:$CE$1,0)+'Regioner_Norra data'!$U$24-2))</definedName>
    <definedName name="regioner_sodra_omsattning_axel">OFFSET('Regioner_Södra data'!$B$1,,MATCH('Regioner_Södra data'!$T$24,'Regioner_Södra data'!$B$1:$CE$1,0)+'Regioner_Södra data'!$U$24-2,2,MATCH('Regioner_Södra data'!$T$26,'Regioner_Södra data'!$B$1:$CE$1,0)+'Regioner_Södra data'!$U$27-1-(MATCH('Regioner_Södra data'!$T$24,'Regioner_Södra data'!$B$1:$CE$1,0)+'Regioner_Södra data'!$U$24-2))</definedName>
    <definedName name="regioner_sodra_omsattning_procent">OFFSET('Regioner_Södra data'!$B$3,,MATCH('Regioner_Södra data'!$T$24,'Regioner_Södra data'!$B$1:$CE$1,0)+'Regioner_Södra data'!$U$24-2,,MATCH('Regioner_Södra data'!$T$26,'Regioner_Södra data'!$B$1:$CE$1,0)+'Regioner_Södra data'!$U$27-1-(MATCH('Regioner_Södra data'!$T$24,'Regioner_Södra data'!$B$1:$CE$1,0)+'Regioner_Södra data'!$U$24-2))</definedName>
    <definedName name="regioner_stockholm_omsattning_axel">OFFSET('Regioner_Stockholm data'!$B$1,,MATCH('Regioner_Stockholm data'!$T$24,'Regioner_Stockholm data'!$B$1:$CE$1,0)+'Regioner_Stockholm data'!$U$24-2,2,MATCH('Regioner_Stockholm data'!$T$26,'Regioner_Stockholm data'!$B$1:$CE$1,0)+'Regioner_Stockholm data'!$U$27-1-(MATCH('Regioner_Stockholm data'!$T$24,'Regioner_Stockholm data'!$B$1:$CE$1,0)+'Regioner_Stockholm data'!$U$24-2))</definedName>
    <definedName name="regioner_stockholm_omsattning_procent">OFFSET('Regioner_Stockholm data'!$B$3,,MATCH('Regioner_Stockholm data'!$T$24,'Regioner_Stockholm data'!$B$1:$CE$1,0)+'Regioner_Stockholm data'!$U$24-2,,MATCH('Regioner_Stockholm data'!$T$26,'Regioner_Stockholm data'!$B$1:$CE$1,0)+'Regioner_Stockholm data'!$U$27-1-(MATCH('Regioner_Stockholm data'!$T$24,'Regioner_Stockholm data'!$B$1:$CE$1,0)+'Regioner_Stockholm data'!$U$24-2))</definedName>
    <definedName name="regioner_vastra_omsattning_axel">OFFSET('Regioner_Västra data'!$B$1,,MATCH('Regioner_Västra data'!$T$24,'Regioner_Västra data'!$B$1:$CE$1,0)+'Regioner_Västra data'!$U$24-2,2,MATCH('Regioner_Västra data'!$T$26,'Regioner_Västra data'!$B$1:$CE$1,0)+'Regioner_Västra data'!$U$27-1-(MATCH('Regioner_Västra data'!$T$24,'Regioner_Västra data'!$B$1:$CE$1,0)+'Regioner_Västra data'!$U$24-2))</definedName>
    <definedName name="regioner_vastra_omsattning_procent">OFFSET('Regioner_Västra data'!$B$3,,MATCH('Regioner_Västra data'!$T$24,'Regioner_Västra data'!$B$1:$CE$1,0)+'Regioner_Västra data'!$U$24-2,,MATCH('Regioner_Västra data'!$T$26,'Regioner_Västra data'!$B$1:$CE$1,0)+'Regioner_Västra data'!$U$27-1-(MATCH('Regioner_Västra data'!$T$24,'Regioner_Västra data'!$B$1:$CE$1,0)+'Regioner_Västra data'!$U$24-2))</definedName>
    <definedName name="riket_grafer_omsattning_axel">OFFSET('Riket grafer data'!$D$2,,MATCH('Riket grafer data'!$V$32,'Riket grafer data'!$D$2:$CE$2,0)+'Riket grafer data'!$W$32-2,2,MATCH('Riket grafer data'!$V$34,'Riket grafer data'!$D$2:$CE$2,0)+'Riket grafer data'!$W$36-1-(MATCH('Riket grafer data'!$V$32,'Riket grafer data'!$D$2:$CE$2,0)+'Riket grafer data'!$W$32-2))</definedName>
    <definedName name="riket_grafer_omsattning_varden">OFFSET('Riket grafer data'!$D$6,,MATCH('Riket grafer data'!$V$32,'Riket grafer data'!$D$2:$CE$2,0)+'Riket grafer data'!$W$32-2,,MATCH('Riket grafer data'!$V$34,'Riket grafer data'!$D$2:$CE$2,0)+'Riket grafer data'!$W$36-1-(MATCH('Riket grafer data'!$V$32,'Riket grafer data'!$D$2:$CE$2,0)+'Riket grafer data'!$W$32-2))</definedName>
    <definedName name="riket_grafer_procent_axel">OFFSET('Riket grafer data'!$D$2,,MATCH('Riket grafer data'!$V$12,'Riket grafer data'!$D$2:$CE$2,0)+'Riket grafer data'!$W$12-2,2,MATCH('Riket grafer data'!$V$14,'Riket grafer data'!$D$2:$CE$2,0)+'Riket grafer data'!$W$16-1-(MATCH('Riket grafer data'!$V$12,'Riket grafer data'!$D$2:$CE$2,0)+'Riket grafer data'!$W$12-2))</definedName>
    <definedName name="riket_grafer_procent_varden">OFFSET('Riket grafer data'!$D$4,,MATCH('Riket grafer data'!$V$12,'Riket grafer data'!$D$2:$CE$2,0)+'Riket grafer data'!$W$12-2,,MATCH('Riket grafer data'!$V$14,'Riket grafer data'!$D$2:$CE$2,0)+'Riket grafer data'!$W$16-1-(MATCH('Riket grafer data'!$V$12,'Riket grafer data'!$D$2:$CE$2,0)+'Riket grafer data'!$W$12-2))</definedName>
    <definedName name="svenska_omsattning_yrkesomrade_procent">OFFSET('tjänsteområden grafer data'!$C$81,'tjänsteområden grafer data'!$AF$23-1,,,4)</definedName>
    <definedName name="tjansteomraden_grafer_axel">OFFSET('tjänsteområden grafer data'!$J$2,,MATCH('tjänsteområden grafer data'!$AE$21,'tjänsteområden grafer data'!$J$2:$CA$2,0)+'tjänsteområden grafer data'!$AF$21-2,4,MATCH('tjänsteområden grafer data'!$AE$23,'tjänsteområden grafer data'!$J$2:$CA$2,0)+'tjänsteområden grafer data'!$AF$25-1-(MATCH('tjänsteområden grafer data'!$AE$21,'tjänsteområden grafer data'!$J$2:$CA$2,0)+'tjänsteområden grafer data'!$AF$21-2))</definedName>
    <definedName name="tjansteomraden_grafer_omstallning_varden">OFFSET('tjänsteområden grafer data'!$J$6,,MATCH('tjänsteområden grafer data'!$AE$21,'tjänsteområden grafer data'!$J$2:$CA$2,0)+'tjänsteområden grafer data'!$AF$21-2,,MATCH('tjänsteområden grafer data'!$AE$23,'tjänsteområden grafer data'!$J$2:$CA$2,0)+'tjänsteområden grafer data'!$AF$25-1-(MATCH('tjänsteområden grafer data'!$AE$21,'tjänsteområden grafer data'!$J$2:$CA$2,0)+'tjänsteområden grafer data'!$AF$21-2))</definedName>
    <definedName name="tjansteomraden_grafer_rekrytering_varden">OFFSET('tjänsteområden grafer data'!$J$7,,MATCH('tjänsteområden grafer data'!$AE$21,'tjänsteområden grafer data'!$J$2:$CA$2,0)+'tjänsteområden grafer data'!$AF$21-2,,MATCH('tjänsteområden grafer data'!$AE$23,'tjänsteområden grafer data'!$J$2:$CA$2,0)+'tjänsteområden grafer data'!$AF$25-1-(MATCH('tjänsteområden grafer data'!$AE$21,'tjänsteområden grafer data'!$J$2:$CA$2,0)+'tjänsteområden grafer data'!$AF$21-2))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P3" i="18" l="1"/>
  <c r="BP4" i="18"/>
  <c r="BP5" i="18"/>
  <c r="BP3" i="20"/>
  <c r="BP4" i="20"/>
  <c r="BP5" i="20"/>
  <c r="BP3" i="17"/>
  <c r="BP4" i="17"/>
  <c r="BP5" i="17"/>
  <c r="BP3" i="19"/>
  <c r="BP4" i="19"/>
  <c r="BP5" i="19"/>
  <c r="BP3" i="10"/>
  <c r="BP4" i="10"/>
  <c r="BP5" i="10"/>
  <c r="BT6" i="8"/>
  <c r="BT7" i="8"/>
  <c r="BT8" i="8"/>
  <c r="CD4" i="7"/>
  <c r="CD5" i="7"/>
  <c r="CD6" i="7"/>
  <c r="BO3" i="18" l="1"/>
  <c r="BO4" i="18"/>
  <c r="BO5" i="18"/>
  <c r="BO3" i="20"/>
  <c r="BO4" i="20"/>
  <c r="BO5" i="20"/>
  <c r="BO3" i="17"/>
  <c r="BO4" i="17"/>
  <c r="BO5" i="17"/>
  <c r="BO3" i="19"/>
  <c r="BO4" i="19"/>
  <c r="BO5" i="19"/>
  <c r="BO3" i="10"/>
  <c r="BO4" i="10"/>
  <c r="BO5" i="10"/>
  <c r="BS6" i="8"/>
  <c r="BS7" i="8"/>
  <c r="BS8" i="8"/>
  <c r="CC4" i="7"/>
  <c r="CC5" i="7"/>
  <c r="CC6" i="7"/>
  <c r="BN3" i="18" l="1"/>
  <c r="BN4" i="18"/>
  <c r="BN5" i="18"/>
  <c r="BN3" i="20"/>
  <c r="BN4" i="20"/>
  <c r="BN5" i="20"/>
  <c r="BN3" i="17"/>
  <c r="BN4" i="17"/>
  <c r="BN5" i="17"/>
  <c r="BN3" i="19"/>
  <c r="BN4" i="19"/>
  <c r="BN5" i="19"/>
  <c r="BN3" i="10"/>
  <c r="BN4" i="10"/>
  <c r="BN5" i="10"/>
  <c r="BN1" i="18"/>
  <c r="BN2" i="18"/>
  <c r="BO2" i="18"/>
  <c r="BP2" i="18"/>
  <c r="BQ2" i="18"/>
  <c r="BN1" i="20"/>
  <c r="BN2" i="20"/>
  <c r="BO2" i="20"/>
  <c r="BP2" i="20"/>
  <c r="BQ2" i="20"/>
  <c r="BN1" i="17"/>
  <c r="BN2" i="17"/>
  <c r="BO2" i="17"/>
  <c r="BP2" i="17"/>
  <c r="BQ2" i="17"/>
  <c r="BN1" i="19"/>
  <c r="BN2" i="19"/>
  <c r="BO2" i="19"/>
  <c r="BP2" i="19"/>
  <c r="BQ2" i="19"/>
  <c r="BN1" i="10"/>
  <c r="BN2" i="10"/>
  <c r="BO2" i="10"/>
  <c r="BP2" i="10"/>
  <c r="BQ2" i="10"/>
  <c r="BS5" i="8"/>
  <c r="BT5" i="8"/>
  <c r="BU5" i="8"/>
  <c r="BR2" i="8"/>
  <c r="BR5" i="8"/>
  <c r="BR8" i="8"/>
  <c r="CB2" i="7"/>
  <c r="CB3" i="7"/>
  <c r="CC3" i="7"/>
  <c r="CD3" i="7"/>
  <c r="CE3" i="7"/>
  <c r="CB4" i="7"/>
  <c r="CB5" i="7"/>
  <c r="CB6" i="7"/>
  <c r="R57" i="21"/>
  <c r="R56" i="21"/>
  <c r="R55" i="21"/>
  <c r="R54" i="21"/>
  <c r="R53" i="21"/>
  <c r="R52" i="21"/>
  <c r="AD37" i="21"/>
  <c r="AD36" i="21"/>
  <c r="AD35" i="21"/>
  <c r="R35" i="21"/>
  <c r="AD34" i="21"/>
  <c r="R34" i="21"/>
  <c r="AD33" i="21"/>
  <c r="R33" i="21"/>
  <c r="AD32" i="21"/>
  <c r="R32" i="21"/>
  <c r="B117" i="19"/>
  <c r="G116" i="19"/>
  <c r="F116" i="19"/>
  <c r="E116" i="19"/>
  <c r="D116" i="19"/>
  <c r="C116" i="19"/>
  <c r="B116" i="19"/>
  <c r="G115" i="19"/>
  <c r="F115" i="19"/>
  <c r="E115" i="19"/>
  <c r="D115" i="19"/>
  <c r="C115" i="19"/>
  <c r="B115" i="19"/>
  <c r="G114" i="19"/>
  <c r="F114" i="19"/>
  <c r="E114" i="19"/>
  <c r="D114" i="19"/>
  <c r="C114" i="19"/>
  <c r="B114" i="19"/>
  <c r="B113" i="19"/>
  <c r="B112" i="19"/>
  <c r="B111" i="19"/>
  <c r="G110" i="19"/>
  <c r="F110" i="19"/>
  <c r="E110" i="19"/>
  <c r="D110" i="19"/>
  <c r="C110" i="19"/>
  <c r="B110" i="19"/>
  <c r="G109" i="19"/>
  <c r="F109" i="19"/>
  <c r="E109" i="19"/>
  <c r="D109" i="19"/>
  <c r="C109" i="19"/>
  <c r="B109" i="19"/>
  <c r="G108" i="19"/>
  <c r="F108" i="19"/>
  <c r="E108" i="19"/>
  <c r="D108" i="19"/>
  <c r="C108" i="19"/>
  <c r="B108" i="19"/>
  <c r="B107" i="19"/>
  <c r="B106" i="19"/>
  <c r="I105" i="19"/>
  <c r="B105" i="19"/>
  <c r="I104" i="19"/>
  <c r="B104" i="19"/>
  <c r="I103" i="19"/>
  <c r="B103" i="19"/>
  <c r="I102" i="19"/>
  <c r="B102" i="19"/>
  <c r="I101" i="19"/>
  <c r="B101" i="19"/>
  <c r="I100" i="19"/>
  <c r="B100" i="19"/>
  <c r="N98" i="19"/>
  <c r="M98" i="19"/>
  <c r="L98" i="19"/>
  <c r="K98" i="19"/>
  <c r="J98" i="19"/>
  <c r="G98" i="19"/>
  <c r="F98" i="19"/>
  <c r="E98" i="19"/>
  <c r="D98" i="19"/>
  <c r="C98" i="19"/>
  <c r="I97" i="19"/>
  <c r="B97" i="19"/>
  <c r="B95" i="19"/>
  <c r="H93" i="19"/>
  <c r="A93" i="19"/>
  <c r="H92" i="19"/>
  <c r="A92" i="19"/>
  <c r="H91" i="19"/>
  <c r="A91" i="19"/>
  <c r="H90" i="19"/>
  <c r="A90" i="19"/>
  <c r="H89" i="19"/>
  <c r="A89" i="19"/>
  <c r="H88" i="19"/>
  <c r="A88" i="19"/>
  <c r="H87" i="19"/>
  <c r="A87" i="19"/>
  <c r="H86" i="19"/>
  <c r="A86" i="19"/>
  <c r="H85" i="19"/>
  <c r="A85" i="19"/>
  <c r="H84" i="19"/>
  <c r="A84" i="19"/>
  <c r="H83" i="19"/>
  <c r="A83" i="19"/>
  <c r="H82" i="19"/>
  <c r="A82" i="19"/>
  <c r="H81" i="19"/>
  <c r="A81" i="19"/>
  <c r="G80" i="19"/>
  <c r="D80" i="19"/>
  <c r="C80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V28" i="19"/>
  <c r="U28" i="19"/>
  <c r="T28" i="19"/>
  <c r="S28" i="19"/>
  <c r="X27" i="19"/>
  <c r="X26" i="19"/>
  <c r="U26" i="19"/>
  <c r="T26" i="19"/>
  <c r="X25" i="19"/>
  <c r="U25" i="19"/>
  <c r="T25" i="19"/>
  <c r="U24" i="19"/>
  <c r="T24" i="19"/>
  <c r="U23" i="19"/>
  <c r="T23" i="19"/>
  <c r="BM5" i="19"/>
  <c r="BL5" i="19"/>
  <c r="BK5" i="19"/>
  <c r="BJ5" i="19"/>
  <c r="BI5" i="19"/>
  <c r="BH5" i="19"/>
  <c r="BG5" i="19"/>
  <c r="BF5" i="19"/>
  <c r="BE5" i="19"/>
  <c r="BD5" i="19"/>
  <c r="BC5" i="19"/>
  <c r="BB5" i="19"/>
  <c r="BA5" i="19"/>
  <c r="AZ5" i="19"/>
  <c r="AY5" i="19"/>
  <c r="AX5" i="19"/>
  <c r="AW5" i="19"/>
  <c r="AV5" i="19"/>
  <c r="AU5" i="19"/>
  <c r="AT5" i="19"/>
  <c r="AS5" i="19"/>
  <c r="AR5" i="19"/>
  <c r="AQ5" i="19"/>
  <c r="AP5" i="19"/>
  <c r="AO5" i="19"/>
  <c r="AN5" i="19"/>
  <c r="AM5" i="19"/>
  <c r="AL5" i="19"/>
  <c r="AK5" i="19"/>
  <c r="AJ5" i="19"/>
  <c r="AI5" i="19"/>
  <c r="AH5" i="19"/>
  <c r="AG5" i="19"/>
  <c r="AF5" i="19"/>
  <c r="AE5" i="19"/>
  <c r="AD5" i="19"/>
  <c r="AC5" i="19"/>
  <c r="AB5" i="19"/>
  <c r="AA5" i="19"/>
  <c r="Z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A5" i="19"/>
  <c r="BM4" i="19"/>
  <c r="BL4" i="19"/>
  <c r="BK4" i="19"/>
  <c r="BJ4" i="19"/>
  <c r="BI4" i="19"/>
  <c r="BH4" i="19"/>
  <c r="BG4" i="19"/>
  <c r="BF4" i="19"/>
  <c r="BE4" i="19"/>
  <c r="BD4" i="19"/>
  <c r="BC4" i="19"/>
  <c r="BB4" i="19"/>
  <c r="BA4" i="19"/>
  <c r="AZ4" i="19"/>
  <c r="AY4" i="19"/>
  <c r="AX4" i="19"/>
  <c r="AW4" i="19"/>
  <c r="AV4" i="19"/>
  <c r="AU4" i="19"/>
  <c r="AT4" i="19"/>
  <c r="AS4" i="19"/>
  <c r="AR4" i="19"/>
  <c r="AQ4" i="19"/>
  <c r="AP4" i="19"/>
  <c r="AO4" i="19"/>
  <c r="AN4" i="19"/>
  <c r="AM4" i="19"/>
  <c r="AL4" i="19"/>
  <c r="AK4" i="19"/>
  <c r="AJ4" i="19"/>
  <c r="AI4" i="19"/>
  <c r="AH4" i="19"/>
  <c r="AG4" i="19"/>
  <c r="AF4" i="19"/>
  <c r="AE4" i="19"/>
  <c r="AD4" i="19"/>
  <c r="AC4" i="19"/>
  <c r="AB4" i="19"/>
  <c r="AA4" i="19"/>
  <c r="Z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B4" i="19"/>
  <c r="A4" i="19"/>
  <c r="BM3" i="19"/>
  <c r="BL3" i="19"/>
  <c r="BK3" i="19"/>
  <c r="BJ3" i="19"/>
  <c r="BI3" i="19"/>
  <c r="BH3" i="19"/>
  <c r="BG3" i="19"/>
  <c r="BF3" i="19"/>
  <c r="BE3" i="19"/>
  <c r="BD3" i="19"/>
  <c r="BC3" i="19"/>
  <c r="BB3" i="19"/>
  <c r="BA3" i="19"/>
  <c r="AZ3" i="19"/>
  <c r="AY3" i="19"/>
  <c r="AX3" i="19"/>
  <c r="AW3" i="19"/>
  <c r="AV3" i="19"/>
  <c r="AU3" i="19"/>
  <c r="AT3" i="19"/>
  <c r="AS3" i="19"/>
  <c r="AR3" i="19"/>
  <c r="AQ3" i="19"/>
  <c r="AP3" i="19"/>
  <c r="AO3" i="19"/>
  <c r="AN3" i="19"/>
  <c r="AM3" i="19"/>
  <c r="AL3" i="19"/>
  <c r="AK3" i="19"/>
  <c r="AJ3" i="19"/>
  <c r="AI3" i="19"/>
  <c r="AH3" i="19"/>
  <c r="AG3" i="19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C3" i="19"/>
  <c r="B3" i="19"/>
  <c r="A3" i="19"/>
  <c r="BM2" i="19"/>
  <c r="BL2" i="19"/>
  <c r="BK2" i="19"/>
  <c r="BJ2" i="19"/>
  <c r="BI2" i="19"/>
  <c r="BH2" i="19"/>
  <c r="BG2" i="19"/>
  <c r="BF2" i="19"/>
  <c r="BE2" i="19"/>
  <c r="BD2" i="19"/>
  <c r="BC2" i="19"/>
  <c r="BB2" i="19"/>
  <c r="BA2" i="19"/>
  <c r="AZ2" i="19"/>
  <c r="AY2" i="19"/>
  <c r="AX2" i="19"/>
  <c r="AW2" i="19"/>
  <c r="AV2" i="19"/>
  <c r="AU2" i="19"/>
  <c r="AT2" i="19"/>
  <c r="AS2" i="19"/>
  <c r="AR2" i="19"/>
  <c r="AQ2" i="19"/>
  <c r="AP2" i="19"/>
  <c r="AO2" i="19"/>
  <c r="AN2" i="19"/>
  <c r="AM2" i="19"/>
  <c r="AL2" i="19"/>
  <c r="AK2" i="19"/>
  <c r="AJ2" i="19"/>
  <c r="AI2" i="19"/>
  <c r="AH2" i="19"/>
  <c r="AG2" i="19"/>
  <c r="AF2" i="19"/>
  <c r="AE2" i="19"/>
  <c r="AD2" i="19"/>
  <c r="AC2" i="19"/>
  <c r="AB2" i="19"/>
  <c r="AA2" i="19"/>
  <c r="Z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B2" i="19"/>
  <c r="BJ1" i="19"/>
  <c r="BF1" i="19"/>
  <c r="BB1" i="19"/>
  <c r="AX1" i="19"/>
  <c r="AT1" i="19"/>
  <c r="AP1" i="19"/>
  <c r="AL1" i="19"/>
  <c r="AH1" i="19"/>
  <c r="AD1" i="19"/>
  <c r="Z1" i="19"/>
  <c r="V1" i="19"/>
  <c r="R1" i="19"/>
  <c r="N1" i="19"/>
  <c r="J1" i="19"/>
  <c r="F1" i="19"/>
  <c r="B1" i="19"/>
  <c r="B117" i="17"/>
  <c r="G116" i="17"/>
  <c r="F116" i="17"/>
  <c r="E116" i="17"/>
  <c r="D116" i="17"/>
  <c r="C116" i="17"/>
  <c r="B116" i="17"/>
  <c r="G115" i="17"/>
  <c r="F115" i="17"/>
  <c r="E115" i="17"/>
  <c r="D115" i="17"/>
  <c r="C115" i="17"/>
  <c r="B115" i="17"/>
  <c r="G114" i="17"/>
  <c r="F114" i="17"/>
  <c r="E114" i="17"/>
  <c r="D114" i="17"/>
  <c r="C114" i="17"/>
  <c r="B114" i="17"/>
  <c r="B113" i="17"/>
  <c r="B112" i="17"/>
  <c r="B111" i="17"/>
  <c r="G110" i="17"/>
  <c r="F110" i="17"/>
  <c r="E110" i="17"/>
  <c r="D110" i="17"/>
  <c r="C110" i="17"/>
  <c r="B110" i="17"/>
  <c r="G109" i="17"/>
  <c r="F109" i="17"/>
  <c r="E109" i="17"/>
  <c r="D109" i="17"/>
  <c r="C109" i="17"/>
  <c r="B109" i="17"/>
  <c r="G108" i="17"/>
  <c r="F108" i="17"/>
  <c r="E108" i="17"/>
  <c r="D108" i="17"/>
  <c r="C108" i="17"/>
  <c r="B108" i="17"/>
  <c r="B107" i="17"/>
  <c r="B106" i="17"/>
  <c r="I105" i="17"/>
  <c r="B105" i="17"/>
  <c r="I104" i="17"/>
  <c r="B104" i="17"/>
  <c r="I103" i="17"/>
  <c r="B103" i="17"/>
  <c r="I102" i="17"/>
  <c r="B102" i="17"/>
  <c r="I101" i="17"/>
  <c r="B101" i="17"/>
  <c r="I100" i="17"/>
  <c r="B100" i="17"/>
  <c r="N98" i="17"/>
  <c r="M98" i="17"/>
  <c r="L98" i="17"/>
  <c r="K98" i="17"/>
  <c r="J98" i="17"/>
  <c r="G98" i="17"/>
  <c r="F98" i="17"/>
  <c r="E98" i="17"/>
  <c r="D98" i="17"/>
  <c r="C98" i="17"/>
  <c r="I97" i="17"/>
  <c r="B97" i="17"/>
  <c r="H93" i="17"/>
  <c r="A93" i="17"/>
  <c r="H92" i="17"/>
  <c r="A92" i="17"/>
  <c r="H91" i="17"/>
  <c r="A91" i="17"/>
  <c r="H90" i="17"/>
  <c r="A90" i="17"/>
  <c r="H89" i="17"/>
  <c r="A89" i="17"/>
  <c r="H88" i="17"/>
  <c r="A88" i="17"/>
  <c r="H87" i="17"/>
  <c r="A87" i="17"/>
  <c r="H86" i="17"/>
  <c r="A86" i="17"/>
  <c r="H85" i="17"/>
  <c r="A85" i="17"/>
  <c r="H84" i="17"/>
  <c r="A84" i="17"/>
  <c r="H83" i="17"/>
  <c r="A83" i="17"/>
  <c r="H82" i="17"/>
  <c r="A82" i="17"/>
  <c r="H81" i="17"/>
  <c r="A81" i="17"/>
  <c r="G80" i="17"/>
  <c r="D80" i="17"/>
  <c r="C80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V28" i="17"/>
  <c r="U28" i="17"/>
  <c r="T28" i="17"/>
  <c r="S28" i="17"/>
  <c r="X27" i="17"/>
  <c r="X26" i="17"/>
  <c r="U26" i="17"/>
  <c r="T26" i="17"/>
  <c r="X25" i="17"/>
  <c r="U25" i="17"/>
  <c r="T25" i="17"/>
  <c r="U24" i="17"/>
  <c r="T24" i="17"/>
  <c r="U23" i="17"/>
  <c r="T23" i="17"/>
  <c r="BM5" i="17"/>
  <c r="BL5" i="17"/>
  <c r="BK5" i="17"/>
  <c r="BJ5" i="17"/>
  <c r="BI5" i="17"/>
  <c r="BH5" i="17"/>
  <c r="BG5" i="17"/>
  <c r="BF5" i="17"/>
  <c r="BE5" i="17"/>
  <c r="BD5" i="17"/>
  <c r="BC5" i="17"/>
  <c r="BB5" i="17"/>
  <c r="BA5" i="17"/>
  <c r="AZ5" i="17"/>
  <c r="AY5" i="17"/>
  <c r="AX5" i="17"/>
  <c r="AW5" i="17"/>
  <c r="AV5" i="17"/>
  <c r="AU5" i="17"/>
  <c r="AT5" i="17"/>
  <c r="AS5" i="17"/>
  <c r="AR5" i="17"/>
  <c r="AQ5" i="17"/>
  <c r="AP5" i="17"/>
  <c r="AO5" i="17"/>
  <c r="AN5" i="17"/>
  <c r="AM5" i="17"/>
  <c r="AL5" i="17"/>
  <c r="AK5" i="17"/>
  <c r="AJ5" i="17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BM4" i="17"/>
  <c r="BL4" i="17"/>
  <c r="BK4" i="17"/>
  <c r="BJ4" i="17"/>
  <c r="BI4" i="17"/>
  <c r="BH4" i="17"/>
  <c r="BG4" i="17"/>
  <c r="BF4" i="17"/>
  <c r="BE4" i="17"/>
  <c r="BD4" i="17"/>
  <c r="BC4" i="17"/>
  <c r="BB4" i="17"/>
  <c r="BA4" i="17"/>
  <c r="AZ4" i="17"/>
  <c r="AY4" i="17"/>
  <c r="AX4" i="17"/>
  <c r="AW4" i="17"/>
  <c r="AV4" i="17"/>
  <c r="AU4" i="17"/>
  <c r="AT4" i="17"/>
  <c r="AS4" i="17"/>
  <c r="AR4" i="17"/>
  <c r="AQ4" i="17"/>
  <c r="AP4" i="17"/>
  <c r="AO4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A4" i="17"/>
  <c r="BM3" i="17"/>
  <c r="BL3" i="17"/>
  <c r="BK3" i="17"/>
  <c r="BJ3" i="17"/>
  <c r="BI3" i="17"/>
  <c r="BH3" i="17"/>
  <c r="BG3" i="17"/>
  <c r="BF3" i="17"/>
  <c r="BE3" i="17"/>
  <c r="BD3" i="17"/>
  <c r="BC3" i="17"/>
  <c r="BB3" i="17"/>
  <c r="BA3" i="17"/>
  <c r="AZ3" i="17"/>
  <c r="AY3" i="17"/>
  <c r="AX3" i="17"/>
  <c r="AW3" i="17"/>
  <c r="AV3" i="17"/>
  <c r="AU3" i="17"/>
  <c r="AT3" i="17"/>
  <c r="AS3" i="17"/>
  <c r="AR3" i="17"/>
  <c r="AQ3" i="17"/>
  <c r="AP3" i="17"/>
  <c r="AO3" i="17"/>
  <c r="AN3" i="17"/>
  <c r="AM3" i="17"/>
  <c r="AL3" i="17"/>
  <c r="AK3" i="17"/>
  <c r="AJ3" i="17"/>
  <c r="AI3" i="17"/>
  <c r="AH3" i="17"/>
  <c r="AG3" i="17"/>
  <c r="AF3" i="17"/>
  <c r="AE3" i="17"/>
  <c r="AD3" i="17"/>
  <c r="AC3" i="17"/>
  <c r="AB3" i="17"/>
  <c r="AA3" i="17"/>
  <c r="Z3" i="17"/>
  <c r="Y3" i="17"/>
  <c r="X3" i="17"/>
  <c r="W3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3" i="17"/>
  <c r="A3" i="17"/>
  <c r="BM2" i="17"/>
  <c r="BL2" i="17"/>
  <c r="BK2" i="17"/>
  <c r="BJ2" i="17"/>
  <c r="BI2" i="17"/>
  <c r="BH2" i="17"/>
  <c r="BG2" i="17"/>
  <c r="BF2" i="17"/>
  <c r="BE2" i="17"/>
  <c r="BD2" i="17"/>
  <c r="BC2" i="17"/>
  <c r="BB2" i="17"/>
  <c r="BA2" i="17"/>
  <c r="AZ2" i="17"/>
  <c r="AY2" i="17"/>
  <c r="AX2" i="17"/>
  <c r="AW2" i="17"/>
  <c r="AV2" i="17"/>
  <c r="AU2" i="17"/>
  <c r="AT2" i="17"/>
  <c r="AS2" i="17"/>
  <c r="AR2" i="17"/>
  <c r="AQ2" i="17"/>
  <c r="AP2" i="17"/>
  <c r="AO2" i="17"/>
  <c r="AN2" i="17"/>
  <c r="AM2" i="17"/>
  <c r="AL2" i="17"/>
  <c r="AK2" i="17"/>
  <c r="AJ2" i="17"/>
  <c r="AI2" i="17"/>
  <c r="AH2" i="17"/>
  <c r="AG2" i="17"/>
  <c r="AF2" i="17"/>
  <c r="AE2" i="17"/>
  <c r="AD2" i="17"/>
  <c r="AC2" i="17"/>
  <c r="AB2" i="17"/>
  <c r="AA2" i="17"/>
  <c r="Z2" i="17"/>
  <c r="Y2" i="17"/>
  <c r="X2" i="17"/>
  <c r="W2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BJ1" i="17"/>
  <c r="BF1" i="17"/>
  <c r="BB1" i="17"/>
  <c r="AX1" i="17"/>
  <c r="AT1" i="17"/>
  <c r="AP1" i="17"/>
  <c r="AL1" i="17"/>
  <c r="AH1" i="17"/>
  <c r="AD1" i="17"/>
  <c r="Z1" i="17"/>
  <c r="V1" i="17"/>
  <c r="R1" i="17"/>
  <c r="N1" i="17"/>
  <c r="J1" i="17"/>
  <c r="F1" i="17"/>
  <c r="B1" i="17"/>
  <c r="B117" i="20"/>
  <c r="G116" i="20"/>
  <c r="F116" i="20"/>
  <c r="E116" i="20"/>
  <c r="D116" i="20"/>
  <c r="C116" i="20"/>
  <c r="B116" i="20"/>
  <c r="G115" i="20"/>
  <c r="F115" i="20"/>
  <c r="E115" i="20"/>
  <c r="D115" i="20"/>
  <c r="C115" i="20"/>
  <c r="B115" i="20"/>
  <c r="G114" i="20"/>
  <c r="F114" i="20"/>
  <c r="E114" i="20"/>
  <c r="D114" i="20"/>
  <c r="C114" i="20"/>
  <c r="B114" i="20"/>
  <c r="B113" i="20"/>
  <c r="B112" i="20"/>
  <c r="B111" i="20"/>
  <c r="G110" i="20"/>
  <c r="F110" i="20"/>
  <c r="E110" i="20"/>
  <c r="D110" i="20"/>
  <c r="C110" i="20"/>
  <c r="B110" i="20"/>
  <c r="G109" i="20"/>
  <c r="F109" i="20"/>
  <c r="E109" i="20"/>
  <c r="D109" i="20"/>
  <c r="C109" i="20"/>
  <c r="B109" i="20"/>
  <c r="G108" i="20"/>
  <c r="F108" i="20"/>
  <c r="E108" i="20"/>
  <c r="D108" i="20"/>
  <c r="C108" i="20"/>
  <c r="B108" i="20"/>
  <c r="B107" i="20"/>
  <c r="B106" i="20"/>
  <c r="I105" i="20"/>
  <c r="B105" i="20"/>
  <c r="I104" i="20"/>
  <c r="B104" i="20"/>
  <c r="I103" i="20"/>
  <c r="B103" i="20"/>
  <c r="I102" i="20"/>
  <c r="B102" i="20"/>
  <c r="I101" i="20"/>
  <c r="B101" i="20"/>
  <c r="I100" i="20"/>
  <c r="B100" i="20"/>
  <c r="N98" i="20"/>
  <c r="M98" i="20"/>
  <c r="L98" i="20"/>
  <c r="K98" i="20"/>
  <c r="J98" i="20"/>
  <c r="G98" i="20"/>
  <c r="F98" i="20"/>
  <c r="E98" i="20"/>
  <c r="D98" i="20"/>
  <c r="C98" i="20"/>
  <c r="I97" i="20"/>
  <c r="B97" i="20"/>
  <c r="B95" i="20"/>
  <c r="H93" i="20"/>
  <c r="A93" i="20"/>
  <c r="H92" i="20"/>
  <c r="A92" i="20"/>
  <c r="H91" i="20"/>
  <c r="A91" i="20"/>
  <c r="H90" i="20"/>
  <c r="A90" i="20"/>
  <c r="H89" i="20"/>
  <c r="A89" i="20"/>
  <c r="H88" i="20"/>
  <c r="A88" i="20"/>
  <c r="H87" i="20"/>
  <c r="A87" i="20"/>
  <c r="H86" i="20"/>
  <c r="A86" i="20"/>
  <c r="H85" i="20"/>
  <c r="A85" i="20"/>
  <c r="H84" i="20"/>
  <c r="A84" i="20"/>
  <c r="H83" i="20"/>
  <c r="A83" i="20"/>
  <c r="H82" i="20"/>
  <c r="A82" i="20"/>
  <c r="H81" i="20"/>
  <c r="A81" i="20"/>
  <c r="G80" i="20"/>
  <c r="D80" i="20"/>
  <c r="C80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V28" i="20"/>
  <c r="U28" i="20"/>
  <c r="T28" i="20"/>
  <c r="S28" i="20"/>
  <c r="X27" i="20"/>
  <c r="X26" i="20"/>
  <c r="U26" i="20"/>
  <c r="T26" i="20"/>
  <c r="X25" i="20"/>
  <c r="U25" i="20"/>
  <c r="T25" i="20"/>
  <c r="U24" i="20"/>
  <c r="T24" i="20"/>
  <c r="U23" i="20"/>
  <c r="T23" i="20"/>
  <c r="BM5" i="20"/>
  <c r="BL5" i="20"/>
  <c r="BK5" i="20"/>
  <c r="BJ5" i="20"/>
  <c r="BI5" i="20"/>
  <c r="BH5" i="20"/>
  <c r="BG5" i="20"/>
  <c r="BF5" i="20"/>
  <c r="BE5" i="20"/>
  <c r="BD5" i="20"/>
  <c r="BC5" i="20"/>
  <c r="BB5" i="20"/>
  <c r="BA5" i="20"/>
  <c r="AZ5" i="20"/>
  <c r="AY5" i="20"/>
  <c r="AX5" i="20"/>
  <c r="AW5" i="20"/>
  <c r="AV5" i="20"/>
  <c r="AU5" i="20"/>
  <c r="AT5" i="20"/>
  <c r="AS5" i="20"/>
  <c r="AR5" i="20"/>
  <c r="AQ5" i="20"/>
  <c r="AP5" i="20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A5" i="20"/>
  <c r="BM4" i="20"/>
  <c r="BL4" i="20"/>
  <c r="BK4" i="20"/>
  <c r="BJ4" i="20"/>
  <c r="BI4" i="20"/>
  <c r="BH4" i="20"/>
  <c r="BG4" i="20"/>
  <c r="BF4" i="20"/>
  <c r="BE4" i="20"/>
  <c r="BD4" i="20"/>
  <c r="BC4" i="20"/>
  <c r="BB4" i="20"/>
  <c r="BA4" i="20"/>
  <c r="AZ4" i="20"/>
  <c r="AY4" i="20"/>
  <c r="AX4" i="20"/>
  <c r="AW4" i="20"/>
  <c r="AV4" i="20"/>
  <c r="AU4" i="20"/>
  <c r="AT4" i="20"/>
  <c r="AS4" i="20"/>
  <c r="AR4" i="20"/>
  <c r="AQ4" i="20"/>
  <c r="AP4" i="20"/>
  <c r="AO4" i="20"/>
  <c r="AN4" i="20"/>
  <c r="AM4" i="20"/>
  <c r="AL4" i="20"/>
  <c r="AK4" i="20"/>
  <c r="AJ4" i="20"/>
  <c r="AI4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A4" i="20"/>
  <c r="BM3" i="20"/>
  <c r="BL3" i="20"/>
  <c r="BK3" i="20"/>
  <c r="BJ3" i="20"/>
  <c r="BI3" i="20"/>
  <c r="BH3" i="20"/>
  <c r="BG3" i="20"/>
  <c r="BF3" i="20"/>
  <c r="BE3" i="20"/>
  <c r="BD3" i="20"/>
  <c r="BC3" i="20"/>
  <c r="BB3" i="20"/>
  <c r="BA3" i="20"/>
  <c r="AZ3" i="20"/>
  <c r="AY3" i="20"/>
  <c r="AX3" i="20"/>
  <c r="AW3" i="20"/>
  <c r="AV3" i="20"/>
  <c r="AU3" i="20"/>
  <c r="AT3" i="20"/>
  <c r="AS3" i="20"/>
  <c r="AR3" i="20"/>
  <c r="AQ3" i="20"/>
  <c r="AP3" i="20"/>
  <c r="AO3" i="20"/>
  <c r="AN3" i="20"/>
  <c r="AM3" i="20"/>
  <c r="AL3" i="20"/>
  <c r="AK3" i="20"/>
  <c r="AJ3" i="20"/>
  <c r="AI3" i="20"/>
  <c r="AH3" i="20"/>
  <c r="AG3" i="20"/>
  <c r="AF3" i="20"/>
  <c r="AE3" i="20"/>
  <c r="AD3" i="20"/>
  <c r="AC3" i="20"/>
  <c r="AB3" i="20"/>
  <c r="AA3" i="20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A3" i="20"/>
  <c r="BM2" i="20"/>
  <c r="BL2" i="20"/>
  <c r="BK2" i="20"/>
  <c r="BJ2" i="20"/>
  <c r="BI2" i="20"/>
  <c r="BH2" i="20"/>
  <c r="BG2" i="20"/>
  <c r="BF2" i="20"/>
  <c r="BE2" i="20"/>
  <c r="BD2" i="20"/>
  <c r="BC2" i="20"/>
  <c r="BB2" i="20"/>
  <c r="BA2" i="20"/>
  <c r="AZ2" i="20"/>
  <c r="AY2" i="20"/>
  <c r="AX2" i="20"/>
  <c r="AW2" i="20"/>
  <c r="AV2" i="20"/>
  <c r="AU2" i="20"/>
  <c r="AT2" i="20"/>
  <c r="AS2" i="20"/>
  <c r="AR2" i="20"/>
  <c r="AQ2" i="20"/>
  <c r="AP2" i="20"/>
  <c r="AO2" i="20"/>
  <c r="AN2" i="20"/>
  <c r="AM2" i="20"/>
  <c r="AL2" i="20"/>
  <c r="AK2" i="20"/>
  <c r="AJ2" i="20"/>
  <c r="AI2" i="20"/>
  <c r="AH2" i="20"/>
  <c r="AG2" i="20"/>
  <c r="AF2" i="20"/>
  <c r="AE2" i="20"/>
  <c r="AD2" i="20"/>
  <c r="AC2" i="20"/>
  <c r="AB2" i="20"/>
  <c r="AA2" i="20"/>
  <c r="Z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2" i="20"/>
  <c r="B2" i="20"/>
  <c r="BJ1" i="20"/>
  <c r="BF1" i="20"/>
  <c r="BB1" i="20"/>
  <c r="AX1" i="20"/>
  <c r="AT1" i="20"/>
  <c r="AP1" i="20"/>
  <c r="AL1" i="20"/>
  <c r="AH1" i="20"/>
  <c r="AD1" i="20"/>
  <c r="Z1" i="20"/>
  <c r="V1" i="20"/>
  <c r="R1" i="20"/>
  <c r="N1" i="20"/>
  <c r="J1" i="20"/>
  <c r="F1" i="20"/>
  <c r="B1" i="20"/>
  <c r="B117" i="18"/>
  <c r="G116" i="18"/>
  <c r="F116" i="18"/>
  <c r="E116" i="18"/>
  <c r="D116" i="18"/>
  <c r="C116" i="18"/>
  <c r="B116" i="18"/>
  <c r="G115" i="18"/>
  <c r="F115" i="18"/>
  <c r="E115" i="18"/>
  <c r="D115" i="18"/>
  <c r="C115" i="18"/>
  <c r="B115" i="18"/>
  <c r="G114" i="18"/>
  <c r="F114" i="18"/>
  <c r="E114" i="18"/>
  <c r="D114" i="18"/>
  <c r="C114" i="18"/>
  <c r="B114" i="18"/>
  <c r="B113" i="18"/>
  <c r="B112" i="18"/>
  <c r="B111" i="18"/>
  <c r="G110" i="18"/>
  <c r="F110" i="18"/>
  <c r="E110" i="18"/>
  <c r="D110" i="18"/>
  <c r="C110" i="18"/>
  <c r="B110" i="18"/>
  <c r="G109" i="18"/>
  <c r="F109" i="18"/>
  <c r="E109" i="18"/>
  <c r="D109" i="18"/>
  <c r="C109" i="18"/>
  <c r="B109" i="18"/>
  <c r="G108" i="18"/>
  <c r="F108" i="18"/>
  <c r="E108" i="18"/>
  <c r="D108" i="18"/>
  <c r="C108" i="18"/>
  <c r="B108" i="18"/>
  <c r="B107" i="18"/>
  <c r="B106" i="18"/>
  <c r="I105" i="18"/>
  <c r="B105" i="18"/>
  <c r="I104" i="18"/>
  <c r="B104" i="18"/>
  <c r="I103" i="18"/>
  <c r="B103" i="18"/>
  <c r="I102" i="18"/>
  <c r="B102" i="18"/>
  <c r="I101" i="18"/>
  <c r="B101" i="18"/>
  <c r="I100" i="18"/>
  <c r="B100" i="18"/>
  <c r="G99" i="18"/>
  <c r="F99" i="18"/>
  <c r="E99" i="18"/>
  <c r="D99" i="18"/>
  <c r="C99" i="18"/>
  <c r="B99" i="18"/>
  <c r="N98" i="18"/>
  <c r="M98" i="18"/>
  <c r="L98" i="18"/>
  <c r="K98" i="18"/>
  <c r="J98" i="18"/>
  <c r="G98" i="18"/>
  <c r="F98" i="18"/>
  <c r="E98" i="18"/>
  <c r="D98" i="18"/>
  <c r="C98" i="18"/>
  <c r="B98" i="18"/>
  <c r="I97" i="18"/>
  <c r="B97" i="18"/>
  <c r="B95" i="18"/>
  <c r="H93" i="18"/>
  <c r="A93" i="18"/>
  <c r="H92" i="18"/>
  <c r="A92" i="18"/>
  <c r="H91" i="18"/>
  <c r="A91" i="18"/>
  <c r="H90" i="18"/>
  <c r="A90" i="18"/>
  <c r="H89" i="18"/>
  <c r="A89" i="18"/>
  <c r="H88" i="18"/>
  <c r="A88" i="18"/>
  <c r="H87" i="18"/>
  <c r="A87" i="18"/>
  <c r="H86" i="18"/>
  <c r="A86" i="18"/>
  <c r="H85" i="18"/>
  <c r="A85" i="18"/>
  <c r="H84" i="18"/>
  <c r="A84" i="18"/>
  <c r="H83" i="18"/>
  <c r="A83" i="18"/>
  <c r="H82" i="18"/>
  <c r="A82" i="18"/>
  <c r="H81" i="18"/>
  <c r="A81" i="18"/>
  <c r="G80" i="18"/>
  <c r="D80" i="18"/>
  <c r="C80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V28" i="18"/>
  <c r="U28" i="18"/>
  <c r="T28" i="18"/>
  <c r="S28" i="18"/>
  <c r="X27" i="18"/>
  <c r="X26" i="18"/>
  <c r="U26" i="18"/>
  <c r="T26" i="18"/>
  <c r="X25" i="18"/>
  <c r="U25" i="18"/>
  <c r="T25" i="18"/>
  <c r="U24" i="18"/>
  <c r="T24" i="18"/>
  <c r="U23" i="18"/>
  <c r="T23" i="18"/>
  <c r="BM5" i="18"/>
  <c r="BL5" i="18"/>
  <c r="BK5" i="18"/>
  <c r="BJ5" i="18"/>
  <c r="BI5" i="18"/>
  <c r="BH5" i="18"/>
  <c r="BG5" i="18"/>
  <c r="BF5" i="18"/>
  <c r="BE5" i="18"/>
  <c r="BD5" i="18"/>
  <c r="BC5" i="18"/>
  <c r="BB5" i="18"/>
  <c r="BA5" i="18"/>
  <c r="AZ5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A5" i="18"/>
  <c r="BM4" i="18"/>
  <c r="BL4" i="18"/>
  <c r="BK4" i="18"/>
  <c r="BJ4" i="18"/>
  <c r="BI4" i="18"/>
  <c r="BH4" i="18"/>
  <c r="BG4" i="18"/>
  <c r="BF4" i="18"/>
  <c r="BE4" i="18"/>
  <c r="BD4" i="18"/>
  <c r="BC4" i="18"/>
  <c r="BB4" i="18"/>
  <c r="BA4" i="18"/>
  <c r="AZ4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A4" i="18"/>
  <c r="BM3" i="18"/>
  <c r="BL3" i="18"/>
  <c r="BK3" i="18"/>
  <c r="BJ3" i="18"/>
  <c r="BI3" i="18"/>
  <c r="BH3" i="18"/>
  <c r="BG3" i="18"/>
  <c r="BF3" i="18"/>
  <c r="BE3" i="18"/>
  <c r="BD3" i="18"/>
  <c r="BC3" i="18"/>
  <c r="BB3" i="18"/>
  <c r="BA3" i="18"/>
  <c r="AZ3" i="18"/>
  <c r="AY3" i="18"/>
  <c r="AX3" i="18"/>
  <c r="AW3" i="18"/>
  <c r="AV3" i="18"/>
  <c r="AU3" i="18"/>
  <c r="AT3" i="18"/>
  <c r="AS3" i="18"/>
  <c r="AR3" i="18"/>
  <c r="AQ3" i="18"/>
  <c r="AP3" i="18"/>
  <c r="AO3" i="18"/>
  <c r="AN3" i="18"/>
  <c r="AM3" i="18"/>
  <c r="AL3" i="18"/>
  <c r="AK3" i="18"/>
  <c r="AJ3" i="18"/>
  <c r="AI3" i="18"/>
  <c r="AH3" i="18"/>
  <c r="AG3" i="18"/>
  <c r="AF3" i="18"/>
  <c r="AE3" i="18"/>
  <c r="AD3" i="18"/>
  <c r="AC3" i="18"/>
  <c r="AB3" i="18"/>
  <c r="AA3" i="18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A3" i="18"/>
  <c r="BM2" i="18"/>
  <c r="BL2" i="18"/>
  <c r="BK2" i="18"/>
  <c r="BJ2" i="18"/>
  <c r="BI2" i="18"/>
  <c r="BH2" i="18"/>
  <c r="BG2" i="18"/>
  <c r="BF2" i="18"/>
  <c r="BE2" i="18"/>
  <c r="BD2" i="18"/>
  <c r="BC2" i="18"/>
  <c r="BB2" i="18"/>
  <c r="BA2" i="18"/>
  <c r="AZ2" i="18"/>
  <c r="AY2" i="18"/>
  <c r="AX2" i="18"/>
  <c r="AW2" i="18"/>
  <c r="AV2" i="18"/>
  <c r="AU2" i="18"/>
  <c r="AT2" i="18"/>
  <c r="AS2" i="18"/>
  <c r="AR2" i="18"/>
  <c r="AQ2" i="18"/>
  <c r="AP2" i="18"/>
  <c r="AO2" i="18"/>
  <c r="AN2" i="18"/>
  <c r="AM2" i="18"/>
  <c r="AL2" i="18"/>
  <c r="AK2" i="18"/>
  <c r="AJ2" i="18"/>
  <c r="AI2" i="18"/>
  <c r="AH2" i="18"/>
  <c r="AG2" i="18"/>
  <c r="AF2" i="18"/>
  <c r="AE2" i="18"/>
  <c r="AD2" i="18"/>
  <c r="AC2" i="18"/>
  <c r="AB2" i="18"/>
  <c r="AA2" i="18"/>
  <c r="Z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K2" i="18"/>
  <c r="J2" i="18"/>
  <c r="I2" i="18"/>
  <c r="H2" i="18"/>
  <c r="G2" i="18"/>
  <c r="F2" i="18"/>
  <c r="E2" i="18"/>
  <c r="D2" i="18"/>
  <c r="C2" i="18"/>
  <c r="B2" i="18"/>
  <c r="BJ1" i="18"/>
  <c r="BF1" i="18"/>
  <c r="BB1" i="18"/>
  <c r="AX1" i="18"/>
  <c r="AT1" i="18"/>
  <c r="AP1" i="18"/>
  <c r="AL1" i="18"/>
  <c r="AH1" i="18"/>
  <c r="AD1" i="18"/>
  <c r="Z1" i="18"/>
  <c r="V1" i="18"/>
  <c r="R1" i="18"/>
  <c r="N1" i="18"/>
  <c r="J1" i="18"/>
  <c r="F1" i="18"/>
  <c r="B1" i="18"/>
  <c r="B117" i="10"/>
  <c r="G116" i="10"/>
  <c r="F116" i="10"/>
  <c r="E116" i="10"/>
  <c r="D116" i="10"/>
  <c r="C116" i="10"/>
  <c r="B116" i="10"/>
  <c r="G115" i="10"/>
  <c r="F115" i="10"/>
  <c r="E115" i="10"/>
  <c r="D115" i="10"/>
  <c r="C115" i="10"/>
  <c r="B115" i="10"/>
  <c r="G114" i="10"/>
  <c r="F114" i="10"/>
  <c r="E114" i="10"/>
  <c r="D114" i="10"/>
  <c r="C114" i="10"/>
  <c r="B114" i="10"/>
  <c r="B113" i="10"/>
  <c r="B112" i="10"/>
  <c r="B111" i="10"/>
  <c r="G110" i="10"/>
  <c r="F110" i="10"/>
  <c r="E110" i="10"/>
  <c r="D110" i="10"/>
  <c r="C110" i="10"/>
  <c r="B110" i="10"/>
  <c r="G109" i="10"/>
  <c r="F109" i="10"/>
  <c r="E109" i="10"/>
  <c r="D109" i="10"/>
  <c r="C109" i="10"/>
  <c r="B109" i="10"/>
  <c r="G108" i="10"/>
  <c r="F108" i="10"/>
  <c r="E108" i="10"/>
  <c r="D108" i="10"/>
  <c r="C108" i="10"/>
  <c r="B108" i="10"/>
  <c r="B107" i="10"/>
  <c r="B106" i="10"/>
  <c r="I105" i="10"/>
  <c r="B105" i="10"/>
  <c r="I104" i="10"/>
  <c r="B104" i="10"/>
  <c r="I103" i="10"/>
  <c r="B103" i="10"/>
  <c r="I102" i="10"/>
  <c r="B102" i="10"/>
  <c r="I101" i="10"/>
  <c r="B101" i="10"/>
  <c r="I100" i="10"/>
  <c r="B100" i="10"/>
  <c r="N98" i="10"/>
  <c r="M98" i="10"/>
  <c r="L98" i="10"/>
  <c r="K98" i="10"/>
  <c r="J98" i="10"/>
  <c r="G98" i="10"/>
  <c r="F98" i="10"/>
  <c r="E98" i="10"/>
  <c r="D98" i="10"/>
  <c r="C98" i="10"/>
  <c r="I97" i="10"/>
  <c r="B97" i="10"/>
  <c r="B95" i="10"/>
  <c r="H93" i="10"/>
  <c r="A93" i="10"/>
  <c r="H92" i="10"/>
  <c r="A92" i="10"/>
  <c r="H91" i="10"/>
  <c r="A91" i="10"/>
  <c r="H90" i="10"/>
  <c r="A90" i="10"/>
  <c r="H89" i="10"/>
  <c r="A89" i="10"/>
  <c r="H88" i="10"/>
  <c r="A88" i="10"/>
  <c r="H87" i="10"/>
  <c r="A87" i="10"/>
  <c r="H86" i="10"/>
  <c r="A86" i="10"/>
  <c r="H85" i="10"/>
  <c r="A85" i="10"/>
  <c r="H84" i="10"/>
  <c r="A84" i="10"/>
  <c r="H83" i="10"/>
  <c r="A83" i="10"/>
  <c r="H82" i="10"/>
  <c r="A82" i="10"/>
  <c r="H81" i="10"/>
  <c r="A81" i="10"/>
  <c r="G80" i="10"/>
  <c r="D80" i="10"/>
  <c r="C80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V28" i="10"/>
  <c r="U28" i="10"/>
  <c r="T28" i="10"/>
  <c r="S28" i="10"/>
  <c r="X27" i="10"/>
  <c r="X26" i="10"/>
  <c r="U26" i="10"/>
  <c r="T26" i="10"/>
  <c r="X25" i="10"/>
  <c r="U25" i="10"/>
  <c r="T25" i="10"/>
  <c r="U24" i="10"/>
  <c r="T24" i="10"/>
  <c r="U23" i="10"/>
  <c r="T23" i="10"/>
  <c r="BM5" i="10"/>
  <c r="BL5" i="10"/>
  <c r="BK5" i="10"/>
  <c r="BJ5" i="10"/>
  <c r="BI5" i="10"/>
  <c r="BH5" i="10"/>
  <c r="BG5" i="10"/>
  <c r="BF5" i="10"/>
  <c r="BE5" i="10"/>
  <c r="BD5" i="10"/>
  <c r="BC5" i="10"/>
  <c r="BB5" i="10"/>
  <c r="BA5" i="10"/>
  <c r="AZ5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A5" i="10"/>
  <c r="BM4" i="10"/>
  <c r="BL4" i="10"/>
  <c r="BK4" i="10"/>
  <c r="BJ4" i="10"/>
  <c r="BI4" i="10"/>
  <c r="BH4" i="10"/>
  <c r="BG4" i="10"/>
  <c r="BF4" i="10"/>
  <c r="BE4" i="10"/>
  <c r="BD4" i="10"/>
  <c r="BC4" i="10"/>
  <c r="BB4" i="10"/>
  <c r="BA4" i="10"/>
  <c r="AZ4" i="10"/>
  <c r="AY4" i="10"/>
  <c r="AX4" i="10"/>
  <c r="AW4" i="10"/>
  <c r="AV4" i="10"/>
  <c r="AU4" i="10"/>
  <c r="AT4" i="10"/>
  <c r="AS4" i="10"/>
  <c r="AR4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A4" i="10"/>
  <c r="BM3" i="10"/>
  <c r="BL3" i="10"/>
  <c r="BK3" i="10"/>
  <c r="BJ3" i="10"/>
  <c r="BI3" i="10"/>
  <c r="BH3" i="10"/>
  <c r="BG3" i="10"/>
  <c r="BF3" i="10"/>
  <c r="BE3" i="10"/>
  <c r="BD3" i="10"/>
  <c r="BC3" i="10"/>
  <c r="BB3" i="10"/>
  <c r="BA3" i="10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A3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BJ1" i="10"/>
  <c r="BF1" i="10"/>
  <c r="BB1" i="10"/>
  <c r="AX1" i="10"/>
  <c r="AT1" i="10"/>
  <c r="AP1" i="10"/>
  <c r="AL1" i="10"/>
  <c r="AH1" i="10"/>
  <c r="AD1" i="10"/>
  <c r="Z1" i="10"/>
  <c r="V1" i="10"/>
  <c r="R1" i="10"/>
  <c r="N1" i="10"/>
  <c r="J1" i="10"/>
  <c r="F1" i="10"/>
  <c r="B1" i="10"/>
  <c r="C85" i="9"/>
  <c r="D83" i="9"/>
  <c r="B83" i="9"/>
  <c r="D82" i="9"/>
  <c r="B82" i="9"/>
  <c r="D81" i="9"/>
  <c r="B81" i="9"/>
  <c r="D80" i="9"/>
  <c r="B80" i="9"/>
  <c r="D79" i="9"/>
  <c r="B79" i="9"/>
  <c r="D78" i="9"/>
  <c r="B78" i="9"/>
  <c r="D77" i="9"/>
  <c r="B77" i="9"/>
  <c r="D76" i="9"/>
  <c r="B76" i="9"/>
  <c r="D75" i="9"/>
  <c r="B75" i="9"/>
  <c r="D74" i="9"/>
  <c r="B74" i="9"/>
  <c r="D73" i="9"/>
  <c r="B73" i="9"/>
  <c r="D72" i="9"/>
  <c r="B72" i="9"/>
  <c r="D71" i="9"/>
  <c r="B71" i="9"/>
  <c r="F70" i="9"/>
  <c r="E70" i="9"/>
  <c r="B70" i="9"/>
  <c r="F63" i="9"/>
  <c r="C63" i="9"/>
  <c r="F62" i="9"/>
  <c r="C62" i="9"/>
  <c r="F61" i="9"/>
  <c r="C61" i="9"/>
  <c r="F60" i="9"/>
  <c r="C60" i="9"/>
  <c r="F59" i="9"/>
  <c r="C59" i="9"/>
  <c r="F58" i="9"/>
  <c r="C58" i="9"/>
  <c r="F57" i="9"/>
  <c r="C57" i="9"/>
  <c r="F56" i="9"/>
  <c r="C56" i="9"/>
  <c r="L55" i="9"/>
  <c r="F55" i="9"/>
  <c r="C55" i="9"/>
  <c r="L54" i="9"/>
  <c r="F54" i="9"/>
  <c r="C54" i="9"/>
  <c r="L53" i="9"/>
  <c r="F53" i="9"/>
  <c r="C53" i="9"/>
  <c r="F52" i="9"/>
  <c r="C52" i="9"/>
  <c r="F51" i="9"/>
  <c r="C51" i="9"/>
  <c r="E50" i="9"/>
  <c r="B50" i="9"/>
  <c r="E49" i="9"/>
  <c r="E48" i="9"/>
  <c r="F41" i="9"/>
  <c r="C41" i="9"/>
  <c r="F40" i="9"/>
  <c r="C40" i="9"/>
  <c r="F39" i="9"/>
  <c r="C39" i="9"/>
  <c r="F38" i="9"/>
  <c r="C38" i="9"/>
  <c r="F37" i="9"/>
  <c r="C37" i="9"/>
  <c r="F36" i="9"/>
  <c r="C36" i="9"/>
  <c r="F35" i="9"/>
  <c r="C35" i="9"/>
  <c r="F34" i="9"/>
  <c r="C34" i="9"/>
  <c r="F33" i="9"/>
  <c r="C33" i="9"/>
  <c r="H32" i="9"/>
  <c r="F32" i="9"/>
  <c r="C32" i="9"/>
  <c r="H31" i="9"/>
  <c r="F31" i="9"/>
  <c r="C31" i="9"/>
  <c r="H30" i="9"/>
  <c r="F30" i="9"/>
  <c r="C30" i="9"/>
  <c r="H29" i="9"/>
  <c r="F29" i="9"/>
  <c r="C29" i="9"/>
  <c r="H28" i="9"/>
  <c r="F28" i="9"/>
  <c r="E28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E27" i="9"/>
  <c r="H26" i="9"/>
  <c r="E26" i="9"/>
  <c r="C22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C18" i="9"/>
  <c r="C17" i="9"/>
  <c r="C16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C12" i="9"/>
  <c r="C11" i="9"/>
  <c r="C10" i="9"/>
  <c r="C9" i="9"/>
  <c r="C8" i="9"/>
  <c r="C7" i="9"/>
  <c r="C6" i="9"/>
  <c r="C5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2" i="9"/>
  <c r="B60" i="8"/>
  <c r="G59" i="8"/>
  <c r="F59" i="8"/>
  <c r="E59" i="8"/>
  <c r="D59" i="8"/>
  <c r="C59" i="8"/>
  <c r="B59" i="8"/>
  <c r="G58" i="8"/>
  <c r="F58" i="8"/>
  <c r="E58" i="8"/>
  <c r="D58" i="8"/>
  <c r="C58" i="8"/>
  <c r="B58" i="8"/>
  <c r="G57" i="8"/>
  <c r="F57" i="8"/>
  <c r="E57" i="8"/>
  <c r="D57" i="8"/>
  <c r="C57" i="8"/>
  <c r="B57" i="8"/>
  <c r="B56" i="8"/>
  <c r="B55" i="8"/>
  <c r="B54" i="8"/>
  <c r="G53" i="8"/>
  <c r="F53" i="8"/>
  <c r="E53" i="8"/>
  <c r="D53" i="8"/>
  <c r="C53" i="8"/>
  <c r="B53" i="8"/>
  <c r="G52" i="8"/>
  <c r="F52" i="8"/>
  <c r="E52" i="8"/>
  <c r="D52" i="8"/>
  <c r="C52" i="8"/>
  <c r="B52" i="8"/>
  <c r="G51" i="8"/>
  <c r="F51" i="8"/>
  <c r="E51" i="8"/>
  <c r="D51" i="8"/>
  <c r="C51" i="8"/>
  <c r="B51" i="8"/>
  <c r="B50" i="8"/>
  <c r="B49" i="8"/>
  <c r="B48" i="8"/>
  <c r="B47" i="8"/>
  <c r="B46" i="8"/>
  <c r="B45" i="8"/>
  <c r="B44" i="8"/>
  <c r="B43" i="8"/>
  <c r="M41" i="8"/>
  <c r="G41" i="8"/>
  <c r="F41" i="8"/>
  <c r="E41" i="8"/>
  <c r="D41" i="8"/>
  <c r="C41" i="8"/>
  <c r="M40" i="8"/>
  <c r="B40" i="8"/>
  <c r="M39" i="8"/>
  <c r="F37" i="8"/>
  <c r="E37" i="8"/>
  <c r="D37" i="8"/>
  <c r="C37" i="8"/>
  <c r="B32" i="8"/>
  <c r="B31" i="8"/>
  <c r="B30" i="8"/>
  <c r="B29" i="8"/>
  <c r="B28" i="8"/>
  <c r="AF23" i="8"/>
  <c r="AE23" i="8"/>
  <c r="AF22" i="8"/>
  <c r="AE22" i="8"/>
  <c r="AF21" i="8"/>
  <c r="AE21" i="8"/>
  <c r="AF20" i="8"/>
  <c r="AE20" i="8"/>
  <c r="AS12" i="8"/>
  <c r="AO12" i="8"/>
  <c r="AK12" i="8"/>
  <c r="AG12" i="8"/>
  <c r="AC12" i="8"/>
  <c r="Y12" i="8"/>
  <c r="U12" i="8"/>
  <c r="Q12" i="8"/>
  <c r="M12" i="8"/>
  <c r="AK9" i="8"/>
  <c r="AG9" i="8"/>
  <c r="AC9" i="8"/>
  <c r="Y9" i="8"/>
  <c r="U9" i="8"/>
  <c r="Q9" i="8"/>
  <c r="M9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BN2" i="8"/>
  <c r="BJ2" i="8"/>
  <c r="BF2" i="8"/>
  <c r="BB2" i="8"/>
  <c r="AX2" i="8"/>
  <c r="AT2" i="8"/>
  <c r="AP2" i="8"/>
  <c r="AL2" i="8"/>
  <c r="AH2" i="8"/>
  <c r="AD2" i="8"/>
  <c r="Z2" i="8"/>
  <c r="V2" i="8"/>
  <c r="R2" i="8"/>
  <c r="N2" i="8"/>
  <c r="J2" i="8"/>
  <c r="I62" i="7"/>
  <c r="H62" i="7"/>
  <c r="G62" i="7"/>
  <c r="F62" i="7"/>
  <c r="E62" i="7"/>
  <c r="D62" i="7"/>
  <c r="C62" i="7"/>
  <c r="D60" i="7"/>
  <c r="C60" i="7"/>
  <c r="I59" i="7"/>
  <c r="D59" i="7"/>
  <c r="C59" i="7"/>
  <c r="I58" i="7"/>
  <c r="D58" i="7"/>
  <c r="C58" i="7"/>
  <c r="I57" i="7"/>
  <c r="D57" i="7"/>
  <c r="C57" i="7"/>
  <c r="K56" i="7"/>
  <c r="I56" i="7"/>
  <c r="D56" i="7"/>
  <c r="C56" i="7"/>
  <c r="K55" i="7"/>
  <c r="I55" i="7"/>
  <c r="D55" i="7"/>
  <c r="C55" i="7"/>
  <c r="K54" i="7"/>
  <c r="H54" i="7"/>
  <c r="G54" i="7"/>
  <c r="F54" i="7"/>
  <c r="E54" i="7"/>
  <c r="D54" i="7"/>
  <c r="K53" i="7"/>
  <c r="W34" i="7"/>
  <c r="V34" i="7"/>
  <c r="W33" i="7"/>
  <c r="V33" i="7"/>
  <c r="W32" i="7"/>
  <c r="V32" i="7"/>
  <c r="W31" i="7"/>
  <c r="V31" i="7"/>
  <c r="W14" i="7"/>
  <c r="V14" i="7"/>
  <c r="W13" i="7"/>
  <c r="V13" i="7"/>
  <c r="W12" i="7"/>
  <c r="V12" i="7"/>
  <c r="W11" i="7"/>
  <c r="V11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M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CA3" i="7"/>
  <c r="BZ3" i="7"/>
  <c r="BY3" i="7"/>
  <c r="BX3" i="7"/>
  <c r="BW3" i="7"/>
  <c r="BV3" i="7"/>
  <c r="BU3" i="7"/>
  <c r="BT3" i="7"/>
  <c r="BS3" i="7"/>
  <c r="BR3" i="7"/>
  <c r="BQ3" i="7"/>
  <c r="BP3" i="7"/>
  <c r="BO3" i="7"/>
  <c r="BN3" i="7"/>
  <c r="BM3" i="7"/>
  <c r="BL3" i="7"/>
  <c r="BK3" i="7"/>
  <c r="BJ3" i="7"/>
  <c r="BI3" i="7"/>
  <c r="BH3" i="7"/>
  <c r="BG3" i="7"/>
  <c r="BF3" i="7"/>
  <c r="BE3" i="7"/>
  <c r="BD3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BX2" i="7"/>
  <c r="BT2" i="7"/>
  <c r="BP2" i="7"/>
  <c r="BL2" i="7"/>
  <c r="BH2" i="7"/>
  <c r="BD2" i="7"/>
  <c r="AZ2" i="7"/>
  <c r="AV2" i="7"/>
  <c r="AR2" i="7"/>
  <c r="AN2" i="7"/>
  <c r="AJ2" i="7"/>
  <c r="AF2" i="7"/>
  <c r="AB2" i="7"/>
  <c r="X2" i="7"/>
  <c r="T2" i="7"/>
  <c r="P2" i="7"/>
  <c r="L2" i="7"/>
  <c r="H2" i="7"/>
  <c r="D2" i="7"/>
  <c r="B143" i="17" l="1"/>
  <c r="F142" i="17"/>
  <c r="D142" i="17"/>
  <c r="C142" i="17"/>
  <c r="B142" i="17"/>
  <c r="F141" i="17"/>
  <c r="D141" i="17"/>
  <c r="C141" i="17"/>
  <c r="B141" i="17"/>
  <c r="F140" i="17"/>
  <c r="D140" i="17"/>
  <c r="C140" i="17"/>
  <c r="B140" i="17"/>
  <c r="B139" i="17"/>
  <c r="B138" i="17"/>
  <c r="B137" i="17"/>
  <c r="D136" i="17"/>
  <c r="C136" i="17"/>
  <c r="B136" i="17"/>
  <c r="D135" i="17"/>
  <c r="C135" i="17"/>
  <c r="B135" i="17"/>
  <c r="D134" i="17"/>
  <c r="C134" i="17"/>
  <c r="B134" i="17"/>
  <c r="B133" i="17"/>
  <c r="B132" i="17"/>
  <c r="B131" i="17"/>
  <c r="B130" i="17"/>
  <c r="B129" i="17"/>
  <c r="B128" i="17"/>
  <c r="B127" i="17"/>
  <c r="B126" i="17"/>
  <c r="E140" i="17" l="1"/>
  <c r="E141" i="17"/>
  <c r="E142" i="17"/>
  <c r="E141" i="20"/>
  <c r="E141" i="18"/>
  <c r="E140" i="18"/>
  <c r="AB21" i="9"/>
  <c r="U20" i="9"/>
  <c r="AB19" i="9"/>
  <c r="E88" i="8"/>
  <c r="B86" i="8"/>
  <c r="E142" i="18" l="1"/>
  <c r="E142" i="20"/>
  <c r="AB20" i="9"/>
  <c r="E140" i="19"/>
  <c r="E142" i="10"/>
  <c r="E140" i="20"/>
  <c r="E140" i="10"/>
  <c r="E89" i="8"/>
  <c r="U19" i="9"/>
  <c r="E141" i="10"/>
  <c r="Z21" i="9"/>
  <c r="Z20" i="9"/>
  <c r="Z19" i="9"/>
  <c r="E90" i="8"/>
  <c r="E142" i="19"/>
  <c r="U21" i="9"/>
  <c r="E141" i="19"/>
  <c r="I53" i="8" l="1"/>
  <c r="B143" i="19" l="1"/>
  <c r="F142" i="19"/>
  <c r="D142" i="19"/>
  <c r="C142" i="19"/>
  <c r="B142" i="19"/>
  <c r="F141" i="19"/>
  <c r="D141" i="19"/>
  <c r="C141" i="19"/>
  <c r="B141" i="19"/>
  <c r="F140" i="19"/>
  <c r="D140" i="19"/>
  <c r="C140" i="19"/>
  <c r="B140" i="19"/>
  <c r="B139" i="19"/>
  <c r="B138" i="19"/>
  <c r="B137" i="19"/>
  <c r="D136" i="19"/>
  <c r="C136" i="19"/>
  <c r="B136" i="19"/>
  <c r="D135" i="19"/>
  <c r="C135" i="19"/>
  <c r="B135" i="19"/>
  <c r="D134" i="19"/>
  <c r="C134" i="19"/>
  <c r="B134" i="19"/>
  <c r="B133" i="19"/>
  <c r="B132" i="19"/>
  <c r="B131" i="19"/>
  <c r="B130" i="19"/>
  <c r="B129" i="19"/>
  <c r="B128" i="19"/>
  <c r="B127" i="19"/>
  <c r="B126" i="19"/>
  <c r="B123" i="19"/>
  <c r="P28" i="19"/>
  <c r="O28" i="19"/>
  <c r="N28" i="19"/>
  <c r="M28" i="19"/>
  <c r="B123" i="17"/>
  <c r="P28" i="17"/>
  <c r="O28" i="17"/>
  <c r="N28" i="17"/>
  <c r="M28" i="17"/>
  <c r="B143" i="20"/>
  <c r="F142" i="20"/>
  <c r="D142" i="20"/>
  <c r="C142" i="20"/>
  <c r="B142" i="20"/>
  <c r="F141" i="20"/>
  <c r="D141" i="20"/>
  <c r="C141" i="20"/>
  <c r="B141" i="20"/>
  <c r="F140" i="20"/>
  <c r="D140" i="20"/>
  <c r="C140" i="20"/>
  <c r="B140" i="20"/>
  <c r="B139" i="20"/>
  <c r="B138" i="20"/>
  <c r="B137" i="20"/>
  <c r="D136" i="20"/>
  <c r="C136" i="20"/>
  <c r="B136" i="20"/>
  <c r="D135" i="20"/>
  <c r="C135" i="20"/>
  <c r="B135" i="20"/>
  <c r="D134" i="20"/>
  <c r="C134" i="20"/>
  <c r="B134" i="20"/>
  <c r="B133" i="20"/>
  <c r="B132" i="20"/>
  <c r="B131" i="20"/>
  <c r="B130" i="20"/>
  <c r="B129" i="20"/>
  <c r="B128" i="20"/>
  <c r="B127" i="20"/>
  <c r="B126" i="20"/>
  <c r="B123" i="20"/>
  <c r="P28" i="20"/>
  <c r="O28" i="20"/>
  <c r="N28" i="20"/>
  <c r="M28" i="20"/>
  <c r="B143" i="18"/>
  <c r="F142" i="18"/>
  <c r="D142" i="18"/>
  <c r="C142" i="18"/>
  <c r="B142" i="18"/>
  <c r="F141" i="18"/>
  <c r="D141" i="18"/>
  <c r="C141" i="18"/>
  <c r="B141" i="18"/>
  <c r="F140" i="18"/>
  <c r="D140" i="18"/>
  <c r="C140" i="18"/>
  <c r="B140" i="18"/>
  <c r="B139" i="18"/>
  <c r="B138" i="18"/>
  <c r="B137" i="18"/>
  <c r="D136" i="18"/>
  <c r="C136" i="18"/>
  <c r="B136" i="18"/>
  <c r="D135" i="18"/>
  <c r="C135" i="18"/>
  <c r="B135" i="18"/>
  <c r="D134" i="18"/>
  <c r="C134" i="18"/>
  <c r="B134" i="18"/>
  <c r="B133" i="18"/>
  <c r="B132" i="18"/>
  <c r="B131" i="18"/>
  <c r="B130" i="18"/>
  <c r="B129" i="18"/>
  <c r="B128" i="18"/>
  <c r="B127" i="18"/>
  <c r="B126" i="18"/>
  <c r="B123" i="18"/>
  <c r="P28" i="18"/>
  <c r="O28" i="18"/>
  <c r="N28" i="18"/>
  <c r="M28" i="18"/>
  <c r="B143" i="10"/>
  <c r="F142" i="10"/>
  <c r="D142" i="10"/>
  <c r="C142" i="10"/>
  <c r="B142" i="10"/>
  <c r="F141" i="10"/>
  <c r="D141" i="10"/>
  <c r="C141" i="10"/>
  <c r="B141" i="10"/>
  <c r="F140" i="10"/>
  <c r="D140" i="10"/>
  <c r="C140" i="10"/>
  <c r="B140" i="10"/>
  <c r="B139" i="10"/>
  <c r="B138" i="10"/>
  <c r="B137" i="10"/>
  <c r="D136" i="10"/>
  <c r="C136" i="10"/>
  <c r="B136" i="10"/>
  <c r="D135" i="10"/>
  <c r="C135" i="10"/>
  <c r="B135" i="10"/>
  <c r="D134" i="10"/>
  <c r="C134" i="10"/>
  <c r="B134" i="10"/>
  <c r="B133" i="10"/>
  <c r="B132" i="10"/>
  <c r="B131" i="10"/>
  <c r="B130" i="10"/>
  <c r="B129" i="10"/>
  <c r="B128" i="10"/>
  <c r="B127" i="10"/>
  <c r="B126" i="10"/>
  <c r="B123" i="10"/>
  <c r="P28" i="10"/>
  <c r="O28" i="10"/>
  <c r="N28" i="10"/>
  <c r="M28" i="10"/>
  <c r="L83" i="9"/>
  <c r="K83" i="9"/>
  <c r="I72" i="9"/>
  <c r="K72" i="9"/>
  <c r="K71" i="9"/>
  <c r="K70" i="9"/>
  <c r="L59" i="9"/>
  <c r="K59" i="9"/>
  <c r="K58" i="9"/>
  <c r="K57" i="9"/>
  <c r="S22" i="9"/>
  <c r="AC21" i="9"/>
  <c r="V21" i="9"/>
  <c r="AA21" i="9"/>
  <c r="T21" i="9"/>
  <c r="W21" i="9"/>
  <c r="Y21" i="9"/>
  <c r="X21" i="9"/>
  <c r="S21" i="9"/>
  <c r="AC20" i="9"/>
  <c r="V20" i="9"/>
  <c r="AA20" i="9"/>
  <c r="T20" i="9"/>
  <c r="W20" i="9"/>
  <c r="Y20" i="9"/>
  <c r="X20" i="9"/>
  <c r="S20" i="9"/>
  <c r="AC19" i="9"/>
  <c r="V19" i="9"/>
  <c r="AA19" i="9"/>
  <c r="T19" i="9"/>
  <c r="W19" i="9"/>
  <c r="Y19" i="9"/>
  <c r="X19" i="9"/>
  <c r="S19" i="9"/>
  <c r="S18" i="9"/>
  <c r="S17" i="9"/>
  <c r="S16" i="9"/>
  <c r="AC15" i="9"/>
  <c r="V15" i="9"/>
  <c r="AA15" i="9"/>
  <c r="T15" i="9"/>
  <c r="W15" i="9"/>
  <c r="Y15" i="9"/>
  <c r="X15" i="9"/>
  <c r="S15" i="9"/>
  <c r="AC14" i="9"/>
  <c r="V14" i="9"/>
  <c r="AA14" i="9"/>
  <c r="T14" i="9"/>
  <c r="W14" i="9"/>
  <c r="Y14" i="9"/>
  <c r="X14" i="9"/>
  <c r="S14" i="9"/>
  <c r="AC13" i="9"/>
  <c r="V13" i="9"/>
  <c r="AA13" i="9"/>
  <c r="T13" i="9"/>
  <c r="W13" i="9"/>
  <c r="Y13" i="9"/>
  <c r="X13" i="9"/>
  <c r="S13" i="9"/>
  <c r="S12" i="9"/>
  <c r="S11" i="9"/>
  <c r="S10" i="9"/>
  <c r="S9" i="9"/>
  <c r="S8" i="9"/>
  <c r="S7" i="9"/>
  <c r="S6" i="9"/>
  <c r="S5" i="9"/>
  <c r="S2" i="9"/>
  <c r="B91" i="8"/>
  <c r="F90" i="8"/>
  <c r="D90" i="8"/>
  <c r="C90" i="8"/>
  <c r="B90" i="8"/>
  <c r="F89" i="8"/>
  <c r="D89" i="8"/>
  <c r="C89" i="8"/>
  <c r="B89" i="8"/>
  <c r="F88" i="8"/>
  <c r="D88" i="8"/>
  <c r="C88" i="8"/>
  <c r="B88" i="8"/>
  <c r="B87" i="8"/>
  <c r="B85" i="8"/>
  <c r="B84" i="8"/>
  <c r="B83" i="8"/>
  <c r="B82" i="8"/>
  <c r="B81" i="8"/>
  <c r="B80" i="8"/>
  <c r="B79" i="8"/>
  <c r="B78" i="8"/>
  <c r="B77" i="8"/>
  <c r="B76" i="8"/>
  <c r="B75" i="8"/>
  <c r="B74" i="8"/>
  <c r="B71" i="8"/>
  <c r="W35" i="7" l="1"/>
  <c r="AF24" i="8" s="1"/>
  <c r="W36" i="7"/>
  <c r="AF25" i="8" s="1"/>
  <c r="AF21" i="9" l="1"/>
  <c r="AE21" i="9"/>
  <c r="BR7" i="8" l="1"/>
  <c r="BR6" i="8"/>
  <c r="BO6" i="8" l="1"/>
  <c r="BN7" i="8"/>
  <c r="BN6" i="8"/>
  <c r="BO7" i="8"/>
  <c r="BQ7" i="8"/>
  <c r="BP6" i="8"/>
  <c r="BP7" i="8"/>
  <c r="BQ6" i="8" l="1"/>
  <c r="P30" i="9" l="1"/>
  <c r="L30" i="9"/>
  <c r="D103" i="17"/>
  <c r="C129" i="17" s="1"/>
  <c r="C103" i="10"/>
  <c r="E102" i="20"/>
  <c r="D128" i="20" s="1"/>
  <c r="D104" i="10"/>
  <c r="C130" i="10" s="1"/>
  <c r="D104" i="20"/>
  <c r="C130" i="20" s="1"/>
  <c r="C102" i="20"/>
  <c r="F102" i="17"/>
  <c r="F102" i="18"/>
  <c r="E103" i="20"/>
  <c r="D129" i="20" s="1"/>
  <c r="F103" i="17"/>
  <c r="C104" i="10"/>
  <c r="E103" i="17"/>
  <c r="D129" i="17" s="1"/>
  <c r="F102" i="20"/>
  <c r="D103" i="20"/>
  <c r="C129" i="20" s="1"/>
  <c r="D102" i="20"/>
  <c r="C128" i="20" s="1"/>
  <c r="E102" i="17"/>
  <c r="D128" i="17" s="1"/>
  <c r="F103" i="10"/>
  <c r="F102" i="10"/>
  <c r="E103" i="10"/>
  <c r="D129" i="10" s="1"/>
  <c r="D102" i="10"/>
  <c r="C128" i="10" s="1"/>
  <c r="C102" i="17"/>
  <c r="C102" i="10"/>
  <c r="E103" i="19"/>
  <c r="D129" i="19" s="1"/>
  <c r="D102" i="18"/>
  <c r="C128" i="18" s="1"/>
  <c r="F103" i="20"/>
  <c r="C103" i="17"/>
  <c r="C102" i="18"/>
  <c r="F104" i="10"/>
  <c r="C103" i="20"/>
  <c r="D103" i="18"/>
  <c r="C129" i="18" s="1"/>
  <c r="E104" i="10"/>
  <c r="D130" i="10" s="1"/>
  <c r="E102" i="18"/>
  <c r="D128" i="18" s="1"/>
  <c r="E102" i="10"/>
  <c r="D128" i="10" s="1"/>
  <c r="D103" i="10"/>
  <c r="C129" i="10" s="1"/>
  <c r="D102" i="17"/>
  <c r="C128" i="17" s="1"/>
  <c r="BM7" i="8" l="1"/>
  <c r="BL7" i="8"/>
  <c r="BK6" i="8"/>
  <c r="BK7" i="8"/>
  <c r="BM6" i="8"/>
  <c r="E129" i="20"/>
  <c r="E130" i="10"/>
  <c r="E128" i="10"/>
  <c r="E128" i="18"/>
  <c r="E128" i="17"/>
  <c r="E129" i="17"/>
  <c r="E129" i="10"/>
  <c r="E128" i="20"/>
  <c r="S34" i="10"/>
  <c r="M34" i="10" s="1"/>
  <c r="T29" i="10"/>
  <c r="L29" i="9"/>
  <c r="I30" i="9"/>
  <c r="M30" i="9"/>
  <c r="N29" i="9"/>
  <c r="P29" i="9"/>
  <c r="R31" i="9"/>
  <c r="T38" i="17"/>
  <c r="S41" i="20"/>
  <c r="S35" i="10"/>
  <c r="S33" i="10"/>
  <c r="M29" i="9"/>
  <c r="O31" i="9"/>
  <c r="T42" i="10"/>
  <c r="N31" i="10" s="1"/>
  <c r="O28" i="9"/>
  <c r="S40" i="17"/>
  <c r="T29" i="17"/>
  <c r="T44" i="17"/>
  <c r="T38" i="20"/>
  <c r="T32" i="17"/>
  <c r="T37" i="19"/>
  <c r="N29" i="19" s="1"/>
  <c r="J29" i="9"/>
  <c r="S28" i="9"/>
  <c r="T37" i="17"/>
  <c r="N29" i="17" s="1"/>
  <c r="T36" i="17"/>
  <c r="N32" i="17" s="1"/>
  <c r="S30" i="9"/>
  <c r="N30" i="9"/>
  <c r="T34" i="10"/>
  <c r="N34" i="10" s="1"/>
  <c r="T39" i="10"/>
  <c r="N36" i="10" s="1"/>
  <c r="S29" i="9"/>
  <c r="U29" i="9"/>
  <c r="T43" i="17"/>
  <c r="T40" i="17"/>
  <c r="Q28" i="9"/>
  <c r="T31" i="9"/>
  <c r="J31" i="9"/>
  <c r="P28" i="9"/>
  <c r="K31" i="9"/>
  <c r="T36" i="10"/>
  <c r="N32" i="10" s="1"/>
  <c r="T30" i="17"/>
  <c r="N33" i="17" s="1"/>
  <c r="T38" i="10"/>
  <c r="R29" i="9"/>
  <c r="T34" i="17"/>
  <c r="N34" i="17" s="1"/>
  <c r="Q30" i="9"/>
  <c r="S31" i="9"/>
  <c r="T29" i="9"/>
  <c r="T42" i="17"/>
  <c r="N31" i="17" s="1"/>
  <c r="R28" i="9"/>
  <c r="M31" i="9"/>
  <c r="L28" i="9"/>
  <c r="U28" i="9"/>
  <c r="K30" i="9"/>
  <c r="T44" i="10"/>
  <c r="T31" i="17"/>
  <c r="T32" i="10"/>
  <c r="T30" i="10"/>
  <c r="N33" i="10" s="1"/>
  <c r="T41" i="10"/>
  <c r="T30" i="9"/>
  <c r="O30" i="9"/>
  <c r="U30" i="9"/>
  <c r="S29" i="17"/>
  <c r="S39" i="17"/>
  <c r="M36" i="17" s="1"/>
  <c r="S30" i="17"/>
  <c r="M33" i="17" s="1"/>
  <c r="S31" i="17"/>
  <c r="S32" i="10"/>
  <c r="S31" i="10"/>
  <c r="S30" i="10"/>
  <c r="M33" i="10" s="1"/>
  <c r="F9" i="9"/>
  <c r="S42" i="10"/>
  <c r="M31" i="10" s="1"/>
  <c r="N8" i="9"/>
  <c r="V8" i="9" s="1"/>
  <c r="N9" i="9"/>
  <c r="V9" i="9" s="1"/>
  <c r="S44" i="10"/>
  <c r="D8" i="9"/>
  <c r="S29" i="10"/>
  <c r="L8" i="9"/>
  <c r="AA8" i="9" s="1"/>
  <c r="P8" i="9"/>
  <c r="O8" i="9"/>
  <c r="I8" i="9"/>
  <c r="S38" i="10"/>
  <c r="S37" i="10"/>
  <c r="M29" i="10" s="1"/>
  <c r="S39" i="10"/>
  <c r="M36" i="10" s="1"/>
  <c r="E9" i="9"/>
  <c r="X9" i="9" s="1"/>
  <c r="O9" i="9"/>
  <c r="S41" i="10"/>
  <c r="S40" i="10"/>
  <c r="F8" i="9"/>
  <c r="S43" i="10"/>
  <c r="J9" i="9"/>
  <c r="W9" i="9" s="1"/>
  <c r="J8" i="9"/>
  <c r="W8" i="9" s="1"/>
  <c r="S36" i="10"/>
  <c r="M32" i="10" s="1"/>
  <c r="H9" i="9"/>
  <c r="Y9" i="9" s="1"/>
  <c r="S40" i="19"/>
  <c r="T28" i="9"/>
  <c r="M28" i="9"/>
  <c r="N28" i="9"/>
  <c r="S42" i="19"/>
  <c r="M31" i="19" s="1"/>
  <c r="S38" i="20"/>
  <c r="S34" i="20"/>
  <c r="M34" i="20" s="1"/>
  <c r="S44" i="19"/>
  <c r="S43" i="19"/>
  <c r="S37" i="19"/>
  <c r="M29" i="19" s="1"/>
  <c r="S41" i="19"/>
  <c r="T43" i="10"/>
  <c r="T33" i="10"/>
  <c r="S44" i="17"/>
  <c r="S41" i="17"/>
  <c r="S37" i="17"/>
  <c r="M29" i="17" s="1"/>
  <c r="S38" i="17"/>
  <c r="T35" i="10"/>
  <c r="T37" i="10"/>
  <c r="N29" i="10" s="1"/>
  <c r="T31" i="10"/>
  <c r="T39" i="17"/>
  <c r="N36" i="17" s="1"/>
  <c r="T41" i="17"/>
  <c r="T33" i="17"/>
  <c r="T35" i="17"/>
  <c r="T40" i="10"/>
  <c r="O7" i="9"/>
  <c r="I7" i="9"/>
  <c r="S34" i="19"/>
  <c r="M34" i="19" s="1"/>
  <c r="H7" i="9"/>
  <c r="Y7" i="9" s="1"/>
  <c r="M7" i="9"/>
  <c r="N7" i="9"/>
  <c r="V7" i="9" s="1"/>
  <c r="P7" i="9"/>
  <c r="E7" i="9"/>
  <c r="X7" i="9" s="1"/>
  <c r="S30" i="19"/>
  <c r="M33" i="19" s="1"/>
  <c r="S31" i="19"/>
  <c r="S32" i="19"/>
  <c r="S35" i="19"/>
  <c r="S36" i="19"/>
  <c r="M32" i="19" s="1"/>
  <c r="S39" i="19"/>
  <c r="M36" i="19" s="1"/>
  <c r="F6" i="9"/>
  <c r="S38" i="19"/>
  <c r="N6" i="9"/>
  <c r="V6" i="9" s="1"/>
  <c r="S33" i="19"/>
  <c r="H6" i="9"/>
  <c r="Y6" i="9" s="1"/>
  <c r="K29" i="9"/>
  <c r="G6" i="9"/>
  <c r="J6" i="9"/>
  <c r="W6" i="9" s="1"/>
  <c r="I6" i="9"/>
  <c r="R30" i="9"/>
  <c r="M6" i="9"/>
  <c r="F32" i="8"/>
  <c r="F29" i="8"/>
  <c r="D29" i="8"/>
  <c r="I31" i="9"/>
  <c r="O6" i="9"/>
  <c r="P6" i="9"/>
  <c r="L6" i="9"/>
  <c r="AA6" i="9" s="1"/>
  <c r="I28" i="9"/>
  <c r="S29" i="19"/>
  <c r="K6" i="9"/>
  <c r="T6" i="9" s="1"/>
  <c r="C103" i="18"/>
  <c r="E104" i="20"/>
  <c r="D130" i="20" s="1"/>
  <c r="E45" i="8"/>
  <c r="D104" i="19"/>
  <c r="C130" i="19" s="1"/>
  <c r="F103" i="18"/>
  <c r="F104" i="17"/>
  <c r="C104" i="18"/>
  <c r="E102" i="19"/>
  <c r="D128" i="19" s="1"/>
  <c r="G103" i="10"/>
  <c r="E46" i="8"/>
  <c r="G103" i="17"/>
  <c r="D104" i="18"/>
  <c r="C130" i="18" s="1"/>
  <c r="E103" i="18"/>
  <c r="D129" i="18" s="1"/>
  <c r="G102" i="20"/>
  <c r="C102" i="19"/>
  <c r="F47" i="8"/>
  <c r="C104" i="19"/>
  <c r="G103" i="18"/>
  <c r="G104" i="17"/>
  <c r="E104" i="18"/>
  <c r="D130" i="18" s="1"/>
  <c r="E104" i="19"/>
  <c r="D130" i="19" s="1"/>
  <c r="C104" i="20"/>
  <c r="E104" i="17"/>
  <c r="D130" i="17" s="1"/>
  <c r="F102" i="19"/>
  <c r="D104" i="17"/>
  <c r="C130" i="17" s="1"/>
  <c r="G103" i="20"/>
  <c r="G104" i="20"/>
  <c r="C104" i="17"/>
  <c r="G102" i="17"/>
  <c r="G102" i="10"/>
  <c r="F104" i="20"/>
  <c r="D102" i="19"/>
  <c r="C128" i="19" s="1"/>
  <c r="F104" i="18"/>
  <c r="G104" i="18"/>
  <c r="D103" i="19"/>
  <c r="C129" i="19" s="1"/>
  <c r="F46" i="8"/>
  <c r="C45" i="8"/>
  <c r="F104" i="19"/>
  <c r="G104" i="10"/>
  <c r="C103" i="19"/>
  <c r="G102" i="18"/>
  <c r="F103" i="19"/>
  <c r="N35" i="17" l="1"/>
  <c r="N30" i="17"/>
  <c r="N37" i="17"/>
  <c r="N35" i="10"/>
  <c r="M37" i="19"/>
  <c r="Z8" i="9"/>
  <c r="N30" i="10"/>
  <c r="M35" i="10"/>
  <c r="M30" i="19"/>
  <c r="N37" i="10"/>
  <c r="BJ6" i="8"/>
  <c r="BH7" i="8"/>
  <c r="BG7" i="8"/>
  <c r="BL6" i="8"/>
  <c r="BJ7" i="8"/>
  <c r="F129" i="20"/>
  <c r="F128" i="18"/>
  <c r="E130" i="19"/>
  <c r="F129" i="17"/>
  <c r="F130" i="10"/>
  <c r="F130" i="20"/>
  <c r="E128" i="19"/>
  <c r="F129" i="10"/>
  <c r="D76" i="8"/>
  <c r="O33" i="10"/>
  <c r="M37" i="10"/>
  <c r="M35" i="19"/>
  <c r="G7" i="9"/>
  <c r="O33" i="17"/>
  <c r="F130" i="17"/>
  <c r="E130" i="18"/>
  <c r="E129" i="18"/>
  <c r="K7" i="9"/>
  <c r="T7" i="9" s="1"/>
  <c r="K8" i="9"/>
  <c r="T8" i="9" s="1"/>
  <c r="O36" i="17"/>
  <c r="O34" i="10"/>
  <c r="M30" i="10"/>
  <c r="U6" i="9"/>
  <c r="G8" i="9"/>
  <c r="O36" i="10"/>
  <c r="AB6" i="9"/>
  <c r="AB12" i="9"/>
  <c r="O29" i="19"/>
  <c r="O32" i="10"/>
  <c r="O29" i="10"/>
  <c r="Z14" i="9"/>
  <c r="O31" i="10"/>
  <c r="F128" i="20"/>
  <c r="H8" i="9"/>
  <c r="Y8" i="9" s="1"/>
  <c r="F128" i="10"/>
  <c r="F129" i="18"/>
  <c r="F128" i="17"/>
  <c r="E129" i="19"/>
  <c r="F130" i="18"/>
  <c r="E130" i="17"/>
  <c r="E130" i="20"/>
  <c r="J53" i="8"/>
  <c r="D77" i="8"/>
  <c r="O29" i="17"/>
  <c r="M9" i="9"/>
  <c r="U9" i="9" s="1"/>
  <c r="S43" i="17"/>
  <c r="M30" i="17" s="1"/>
  <c r="S32" i="17"/>
  <c r="U34" i="10"/>
  <c r="U29" i="10"/>
  <c r="S35" i="20"/>
  <c r="S44" i="20"/>
  <c r="S43" i="20"/>
  <c r="S31" i="20"/>
  <c r="S29" i="20"/>
  <c r="S32" i="20"/>
  <c r="S39" i="20"/>
  <c r="M36" i="20" s="1"/>
  <c r="S42" i="20"/>
  <c r="M31" i="20" s="1"/>
  <c r="S33" i="20"/>
  <c r="S37" i="20"/>
  <c r="M29" i="20" s="1"/>
  <c r="S30" i="20"/>
  <c r="M33" i="20" s="1"/>
  <c r="S36" i="20"/>
  <c r="M32" i="20" s="1"/>
  <c r="S40" i="20"/>
  <c r="U38" i="17"/>
  <c r="U35" i="10"/>
  <c r="U33" i="10"/>
  <c r="S34" i="17"/>
  <c r="M34" i="17" s="1"/>
  <c r="U39" i="10"/>
  <c r="U42" i="10"/>
  <c r="Q31" i="9"/>
  <c r="E6" i="9"/>
  <c r="X6" i="9" s="1"/>
  <c r="J28" i="9"/>
  <c r="J30" i="9"/>
  <c r="D7" i="9"/>
  <c r="Z7" i="9" s="1"/>
  <c r="L7" i="9"/>
  <c r="AA7" i="9" s="1"/>
  <c r="Q29" i="9"/>
  <c r="D30" i="8"/>
  <c r="U44" i="17"/>
  <c r="U32" i="17"/>
  <c r="U32" i="10"/>
  <c r="U31" i="17"/>
  <c r="U37" i="19"/>
  <c r="U37" i="17"/>
  <c r="U39" i="17"/>
  <c r="N12" i="9"/>
  <c r="V12" i="9" s="1"/>
  <c r="K62" i="9" s="1"/>
  <c r="M32" i="9"/>
  <c r="U36" i="10"/>
  <c r="U29" i="17"/>
  <c r="M12" i="9"/>
  <c r="U40" i="17"/>
  <c r="U44" i="10"/>
  <c r="T40" i="20"/>
  <c r="T36" i="20"/>
  <c r="N32" i="20" s="1"/>
  <c r="R32" i="9"/>
  <c r="S32" i="9"/>
  <c r="T30" i="20"/>
  <c r="N33" i="20" s="1"/>
  <c r="T33" i="20"/>
  <c r="T39" i="20"/>
  <c r="N36" i="20" s="1"/>
  <c r="T42" i="20"/>
  <c r="N31" i="20" s="1"/>
  <c r="T37" i="20"/>
  <c r="N29" i="20" s="1"/>
  <c r="T32" i="20"/>
  <c r="T31" i="20"/>
  <c r="T44" i="20"/>
  <c r="T43" i="20"/>
  <c r="T29" i="20"/>
  <c r="T35" i="20"/>
  <c r="U30" i="17"/>
  <c r="U41" i="10"/>
  <c r="U43" i="17"/>
  <c r="T32" i="9"/>
  <c r="U30" i="10"/>
  <c r="U38" i="10"/>
  <c r="D32" i="8"/>
  <c r="I9" i="9"/>
  <c r="L9" i="9"/>
  <c r="AA9" i="9" s="1"/>
  <c r="K9" i="9"/>
  <c r="T9" i="9" s="1"/>
  <c r="G9" i="9"/>
  <c r="U31" i="10"/>
  <c r="C32" i="8"/>
  <c r="O12" i="9"/>
  <c r="F30" i="8"/>
  <c r="U37" i="10"/>
  <c r="D31" i="8"/>
  <c r="C31" i="8"/>
  <c r="E8" i="9"/>
  <c r="X8" i="9" s="1"/>
  <c r="V38" i="10"/>
  <c r="V41" i="10"/>
  <c r="U40" i="10"/>
  <c r="V32" i="10"/>
  <c r="U43" i="10"/>
  <c r="S41" i="18"/>
  <c r="S36" i="18"/>
  <c r="M32" i="18" s="1"/>
  <c r="S30" i="18"/>
  <c r="M33" i="18" s="1"/>
  <c r="S35" i="18"/>
  <c r="S38" i="18"/>
  <c r="S44" i="18"/>
  <c r="S32" i="18"/>
  <c r="S37" i="18"/>
  <c r="M29" i="18" s="1"/>
  <c r="S29" i="18"/>
  <c r="S34" i="18"/>
  <c r="M34" i="18" s="1"/>
  <c r="S33" i="18"/>
  <c r="S42" i="18"/>
  <c r="M31" i="18" s="1"/>
  <c r="S43" i="18"/>
  <c r="S31" i="18"/>
  <c r="S39" i="18"/>
  <c r="M36" i="18" s="1"/>
  <c r="S40" i="18"/>
  <c r="U38" i="20"/>
  <c r="U41" i="17"/>
  <c r="T30" i="18"/>
  <c r="N33" i="18" s="1"/>
  <c r="T35" i="18"/>
  <c r="T29" i="18"/>
  <c r="T39" i="18"/>
  <c r="N36" i="18" s="1"/>
  <c r="T33" i="18"/>
  <c r="T36" i="18"/>
  <c r="N32" i="18" s="1"/>
  <c r="T38" i="18"/>
  <c r="T31" i="18"/>
  <c r="T32" i="18"/>
  <c r="T41" i="18"/>
  <c r="T43" i="18"/>
  <c r="T40" i="18"/>
  <c r="T37" i="18"/>
  <c r="N29" i="18" s="1"/>
  <c r="T42" i="18"/>
  <c r="N31" i="18" s="1"/>
  <c r="T44" i="18"/>
  <c r="T34" i="18"/>
  <c r="N34" i="18" s="1"/>
  <c r="E29" i="8"/>
  <c r="C29" i="8"/>
  <c r="F7" i="9"/>
  <c r="H12" i="9"/>
  <c r="Y12" i="9" s="1"/>
  <c r="K65" i="9" s="1"/>
  <c r="G12" i="9"/>
  <c r="I12" i="9"/>
  <c r="J12" i="9"/>
  <c r="W12" i="9" s="1"/>
  <c r="K63" i="9" s="1"/>
  <c r="V32" i="19"/>
  <c r="V38" i="19"/>
  <c r="K12" i="9"/>
  <c r="T12" i="9" s="1"/>
  <c r="K60" i="9" s="1"/>
  <c r="V41" i="19"/>
  <c r="D6" i="9"/>
  <c r="Z12" i="9" s="1"/>
  <c r="L12" i="9"/>
  <c r="AA12" i="9" s="1"/>
  <c r="K67" i="9" s="1"/>
  <c r="P12" i="9"/>
  <c r="D45" i="8"/>
  <c r="C47" i="8"/>
  <c r="G104" i="19"/>
  <c r="G47" i="8"/>
  <c r="G45" i="8"/>
  <c r="F45" i="8"/>
  <c r="E76" i="8" s="1"/>
  <c r="D47" i="8"/>
  <c r="G103" i="19"/>
  <c r="D46" i="8"/>
  <c r="E47" i="8"/>
  <c r="G46" i="8"/>
  <c r="G102" i="19"/>
  <c r="C46" i="8"/>
  <c r="P32" i="19" l="1"/>
  <c r="T84" i="19" s="1"/>
  <c r="O35" i="10"/>
  <c r="M35" i="18"/>
  <c r="P34" i="19"/>
  <c r="T86" i="19" s="1"/>
  <c r="P34" i="10"/>
  <c r="T86" i="10" s="1"/>
  <c r="P36" i="19"/>
  <c r="T88" i="19" s="1"/>
  <c r="M37" i="20"/>
  <c r="N35" i="18"/>
  <c r="P35" i="10"/>
  <c r="T87" i="10" s="1"/>
  <c r="P32" i="10"/>
  <c r="T84" i="10" s="1"/>
  <c r="D33" i="8"/>
  <c r="P33" i="19"/>
  <c r="T85" i="19" s="1"/>
  <c r="P30" i="19"/>
  <c r="T82" i="19" s="1"/>
  <c r="P37" i="19"/>
  <c r="T89" i="19" s="1"/>
  <c r="P31" i="19"/>
  <c r="T83" i="19" s="1"/>
  <c r="P29" i="19"/>
  <c r="T81" i="19" s="1"/>
  <c r="BH6" i="8"/>
  <c r="BG6" i="8"/>
  <c r="BI7" i="8"/>
  <c r="BI6" i="8"/>
  <c r="O31" i="18"/>
  <c r="I32" i="9"/>
  <c r="I29" i="9"/>
  <c r="Z13" i="9" s="1"/>
  <c r="K66" i="9" s="1"/>
  <c r="F76" i="8"/>
  <c r="I81" i="19"/>
  <c r="V29" i="19"/>
  <c r="F129" i="19"/>
  <c r="E78" i="8"/>
  <c r="E84" i="8"/>
  <c r="I84" i="19"/>
  <c r="V34" i="19"/>
  <c r="I91" i="19"/>
  <c r="V42" i="19"/>
  <c r="I92" i="19"/>
  <c r="V43" i="19"/>
  <c r="I87" i="19"/>
  <c r="V36" i="19"/>
  <c r="I89" i="19"/>
  <c r="V39" i="19"/>
  <c r="H16" i="9"/>
  <c r="Y16" i="9" s="1"/>
  <c r="H10" i="9"/>
  <c r="Y10" i="9" s="1"/>
  <c r="I87" i="10"/>
  <c r="V36" i="10"/>
  <c r="I89" i="10"/>
  <c r="V39" i="10"/>
  <c r="I82" i="10"/>
  <c r="V30" i="10"/>
  <c r="N35" i="20"/>
  <c r="O32" i="9"/>
  <c r="O29" i="9"/>
  <c r="C30" i="8"/>
  <c r="C33" i="8" s="1"/>
  <c r="P32" i="9"/>
  <c r="P31" i="9"/>
  <c r="U34" i="19"/>
  <c r="T34" i="19"/>
  <c r="N34" i="19" s="1"/>
  <c r="O34" i="19" s="1"/>
  <c r="U31" i="19"/>
  <c r="T31" i="19"/>
  <c r="O29" i="20"/>
  <c r="M30" i="20"/>
  <c r="P30" i="10"/>
  <c r="T82" i="10" s="1"/>
  <c r="O30" i="10"/>
  <c r="P35" i="19"/>
  <c r="T87" i="19" s="1"/>
  <c r="C76" i="8"/>
  <c r="C82" i="8"/>
  <c r="I82" i="19"/>
  <c r="V30" i="19"/>
  <c r="I88" i="19"/>
  <c r="V37" i="19"/>
  <c r="U7" i="9"/>
  <c r="U13" i="9"/>
  <c r="U40" i="19"/>
  <c r="T40" i="19"/>
  <c r="U35" i="17"/>
  <c r="S35" i="17"/>
  <c r="M35" i="17" s="1"/>
  <c r="U42" i="17"/>
  <c r="S42" i="17"/>
  <c r="M31" i="17" s="1"/>
  <c r="P37" i="10"/>
  <c r="T89" i="10" s="1"/>
  <c r="O37" i="10"/>
  <c r="F128" i="19"/>
  <c r="I86" i="19"/>
  <c r="V35" i="19"/>
  <c r="I83" i="19"/>
  <c r="V31" i="19"/>
  <c r="N37" i="18"/>
  <c r="M37" i="18"/>
  <c r="I91" i="10"/>
  <c r="V42" i="10"/>
  <c r="F31" i="8"/>
  <c r="E83" i="8" s="1"/>
  <c r="U38" i="19"/>
  <c r="T38" i="19"/>
  <c r="U30" i="19"/>
  <c r="T30" i="19"/>
  <c r="N33" i="19" s="1"/>
  <c r="O33" i="19" s="1"/>
  <c r="U32" i="19"/>
  <c r="T32" i="19"/>
  <c r="O31" i="20"/>
  <c r="P31" i="10"/>
  <c r="T83" i="10" s="1"/>
  <c r="O30" i="17"/>
  <c r="E77" i="8"/>
  <c r="I90" i="10"/>
  <c r="V40" i="10"/>
  <c r="U29" i="19"/>
  <c r="T29" i="19"/>
  <c r="O34" i="18"/>
  <c r="I83" i="10"/>
  <c r="V31" i="10"/>
  <c r="I84" i="10"/>
  <c r="V34" i="10"/>
  <c r="I93" i="10"/>
  <c r="V44" i="10"/>
  <c r="P10" i="9"/>
  <c r="P9" i="9"/>
  <c r="AB9" i="9" s="1"/>
  <c r="D9" i="9"/>
  <c r="F12" i="9"/>
  <c r="K28" i="9"/>
  <c r="U12" i="9" s="1"/>
  <c r="U32" i="9"/>
  <c r="U31" i="9"/>
  <c r="U35" i="19"/>
  <c r="T35" i="19"/>
  <c r="U41" i="19"/>
  <c r="T41" i="19"/>
  <c r="O36" i="20"/>
  <c r="M35" i="20"/>
  <c r="U33" i="17"/>
  <c r="S33" i="17"/>
  <c r="M37" i="17" s="1"/>
  <c r="U15" i="9"/>
  <c r="P36" i="10"/>
  <c r="T88" i="10" s="1"/>
  <c r="P33" i="10"/>
  <c r="T85" i="10" s="1"/>
  <c r="C78" i="8"/>
  <c r="C84" i="8"/>
  <c r="M8" i="9"/>
  <c r="N32" i="9"/>
  <c r="N31" i="9"/>
  <c r="U36" i="19"/>
  <c r="T36" i="19"/>
  <c r="N32" i="19" s="1"/>
  <c r="O32" i="19" s="1"/>
  <c r="D78" i="8"/>
  <c r="F78" i="8"/>
  <c r="I85" i="19"/>
  <c r="V33" i="19"/>
  <c r="I90" i="19"/>
  <c r="V40" i="19"/>
  <c r="N16" i="9"/>
  <c r="V16" i="9" s="1"/>
  <c r="N10" i="9"/>
  <c r="V10" i="9" s="1"/>
  <c r="O36" i="18"/>
  <c r="O33" i="18"/>
  <c r="I81" i="10"/>
  <c r="V29" i="10"/>
  <c r="I88" i="10"/>
  <c r="V37" i="10"/>
  <c r="I92" i="10"/>
  <c r="V43" i="10"/>
  <c r="N30" i="20"/>
  <c r="U34" i="20"/>
  <c r="T34" i="20"/>
  <c r="N34" i="20" s="1"/>
  <c r="O34" i="20" s="1"/>
  <c r="E30" i="8"/>
  <c r="D82" i="8" s="1"/>
  <c r="E31" i="8"/>
  <c r="D83" i="8" s="1"/>
  <c r="U39" i="19"/>
  <c r="T39" i="19"/>
  <c r="N36" i="19" s="1"/>
  <c r="O36" i="19" s="1"/>
  <c r="O34" i="17"/>
  <c r="O32" i="20"/>
  <c r="AB7" i="9"/>
  <c r="AB13" i="9"/>
  <c r="K68" i="9" s="1"/>
  <c r="J10" i="9"/>
  <c r="W10" i="9" s="1"/>
  <c r="J7" i="9"/>
  <c r="W7" i="9" s="1"/>
  <c r="F77" i="8"/>
  <c r="C83" i="8"/>
  <c r="C77" i="8"/>
  <c r="F130" i="19"/>
  <c r="I93" i="19"/>
  <c r="V44" i="19"/>
  <c r="O16" i="9"/>
  <c r="O10" i="9"/>
  <c r="N30" i="18"/>
  <c r="M30" i="18"/>
  <c r="O29" i="18"/>
  <c r="O32" i="18"/>
  <c r="I85" i="10"/>
  <c r="V33" i="10"/>
  <c r="I86" i="10"/>
  <c r="V35" i="10"/>
  <c r="U41" i="20"/>
  <c r="T41" i="20"/>
  <c r="N37" i="20"/>
  <c r="L32" i="9"/>
  <c r="L31" i="9"/>
  <c r="U43" i="19"/>
  <c r="T43" i="19"/>
  <c r="U42" i="19"/>
  <c r="T42" i="19"/>
  <c r="N31" i="19" s="1"/>
  <c r="O31" i="19" s="1"/>
  <c r="U33" i="19"/>
  <c r="T33" i="19"/>
  <c r="U44" i="19"/>
  <c r="T44" i="19"/>
  <c r="O33" i="20"/>
  <c r="U36" i="17"/>
  <c r="S36" i="17"/>
  <c r="M32" i="17" s="1"/>
  <c r="Z6" i="9"/>
  <c r="P29" i="10"/>
  <c r="T81" i="10" s="1"/>
  <c r="AB8" i="9"/>
  <c r="AB14" i="9"/>
  <c r="U33" i="20"/>
  <c r="U35" i="20"/>
  <c r="U40" i="20"/>
  <c r="U39" i="20"/>
  <c r="U42" i="20"/>
  <c r="U44" i="20"/>
  <c r="U43" i="20"/>
  <c r="U31" i="20"/>
  <c r="U37" i="20"/>
  <c r="U32" i="20"/>
  <c r="U36" i="20"/>
  <c r="V38" i="20"/>
  <c r="U30" i="20"/>
  <c r="V41" i="20"/>
  <c r="U29" i="20"/>
  <c r="V32" i="20"/>
  <c r="V41" i="17"/>
  <c r="E36" i="9"/>
  <c r="U34" i="17"/>
  <c r="V38" i="17"/>
  <c r="V32" i="17"/>
  <c r="Q32" i="9"/>
  <c r="K32" i="9"/>
  <c r="J32" i="9"/>
  <c r="E34" i="9"/>
  <c r="E32" i="9"/>
  <c r="E35" i="9"/>
  <c r="E12" i="9"/>
  <c r="X12" i="9" s="1"/>
  <c r="K64" i="9" s="1"/>
  <c r="E39" i="9"/>
  <c r="E38" i="9"/>
  <c r="E40" i="9"/>
  <c r="E33" i="9"/>
  <c r="E41" i="9"/>
  <c r="U41" i="18"/>
  <c r="U30" i="18"/>
  <c r="U43" i="18"/>
  <c r="U34" i="18"/>
  <c r="U35" i="18"/>
  <c r="U42" i="18"/>
  <c r="U37" i="18"/>
  <c r="U32" i="18"/>
  <c r="U31" i="18"/>
  <c r="U44" i="18"/>
  <c r="U33" i="18"/>
  <c r="U29" i="18"/>
  <c r="U38" i="18"/>
  <c r="U36" i="18"/>
  <c r="V41" i="18"/>
  <c r="V32" i="18"/>
  <c r="U40" i="18"/>
  <c r="U39" i="18"/>
  <c r="V38" i="18"/>
  <c r="V28" i="9"/>
  <c r="G29" i="8"/>
  <c r="V30" i="9"/>
  <c r="V29" i="9"/>
  <c r="V31" i="9"/>
  <c r="D12" i="9"/>
  <c r="D10" i="9"/>
  <c r="O35" i="18" l="1"/>
  <c r="AB15" i="9"/>
  <c r="O37" i="20"/>
  <c r="J16" i="9"/>
  <c r="W16" i="9" s="1"/>
  <c r="P34" i="20"/>
  <c r="T86" i="20" s="1"/>
  <c r="P36" i="17"/>
  <c r="T88" i="17" s="1"/>
  <c r="P37" i="20"/>
  <c r="T89" i="20" s="1"/>
  <c r="G88" i="19"/>
  <c r="G86" i="19"/>
  <c r="G85" i="10"/>
  <c r="P33" i="20"/>
  <c r="T85" i="20" s="1"/>
  <c r="P32" i="20"/>
  <c r="T84" i="20" s="1"/>
  <c r="R84" i="10"/>
  <c r="P34" i="17"/>
  <c r="T86" i="17" s="1"/>
  <c r="R87" i="19"/>
  <c r="R81" i="19"/>
  <c r="R86" i="19"/>
  <c r="R85" i="19"/>
  <c r="N30" i="19"/>
  <c r="O30" i="19" s="1"/>
  <c r="R89" i="19"/>
  <c r="R87" i="10"/>
  <c r="R84" i="19"/>
  <c r="R82" i="19"/>
  <c r="M86" i="19" s="1"/>
  <c r="P30" i="17"/>
  <c r="T82" i="17" s="1"/>
  <c r="Z15" i="9"/>
  <c r="R88" i="19"/>
  <c r="N37" i="19"/>
  <c r="O37" i="19" s="1"/>
  <c r="R83" i="19"/>
  <c r="I81" i="18"/>
  <c r="V29" i="18"/>
  <c r="O30" i="18"/>
  <c r="P30" i="18"/>
  <c r="T82" i="18" s="1"/>
  <c r="P33" i="18"/>
  <c r="T85" i="18" s="1"/>
  <c r="G92" i="10"/>
  <c r="I87" i="20"/>
  <c r="V36" i="20"/>
  <c r="I88" i="20"/>
  <c r="V37" i="20"/>
  <c r="P35" i="18"/>
  <c r="T87" i="18" s="1"/>
  <c r="O37" i="18"/>
  <c r="G30" i="8"/>
  <c r="F82" i="8" s="1"/>
  <c r="I92" i="18"/>
  <c r="V43" i="18"/>
  <c r="I84" i="18"/>
  <c r="V34" i="18"/>
  <c r="G83" i="10"/>
  <c r="I90" i="20"/>
  <c r="V40" i="20"/>
  <c r="I82" i="17"/>
  <c r="V30" i="17"/>
  <c r="P36" i="18"/>
  <c r="T88" i="18" s="1"/>
  <c r="R82" i="10"/>
  <c r="G93" i="19"/>
  <c r="G92" i="19"/>
  <c r="G87" i="19"/>
  <c r="G83" i="19"/>
  <c r="G84" i="19"/>
  <c r="I85" i="18"/>
  <c r="V33" i="18"/>
  <c r="G89" i="10"/>
  <c r="G91" i="10"/>
  <c r="G82" i="10"/>
  <c r="M16" i="9"/>
  <c r="M10" i="9"/>
  <c r="E16" i="9"/>
  <c r="X16" i="9" s="1"/>
  <c r="E10" i="9"/>
  <c r="X10" i="9" s="1"/>
  <c r="K16" i="9"/>
  <c r="T16" i="9" s="1"/>
  <c r="K10" i="9"/>
  <c r="T10" i="9" s="1"/>
  <c r="I88" i="17"/>
  <c r="V37" i="17"/>
  <c r="I93" i="17"/>
  <c r="V44" i="17"/>
  <c r="I81" i="20"/>
  <c r="V29" i="20"/>
  <c r="I89" i="20"/>
  <c r="V39" i="20"/>
  <c r="O32" i="17"/>
  <c r="P32" i="17"/>
  <c r="T84" i="17" s="1"/>
  <c r="R85" i="10"/>
  <c r="O35" i="17"/>
  <c r="P35" i="17"/>
  <c r="T87" i="17" s="1"/>
  <c r="F33" i="8"/>
  <c r="I90" i="17"/>
  <c r="V40" i="17"/>
  <c r="E82" i="8"/>
  <c r="G31" i="8"/>
  <c r="F83" i="8" s="1"/>
  <c r="I87" i="18"/>
  <c r="V36" i="18"/>
  <c r="I16" i="9"/>
  <c r="I10" i="9"/>
  <c r="Z10" i="9" s="1"/>
  <c r="I83" i="17"/>
  <c r="V31" i="17"/>
  <c r="U8" i="9"/>
  <c r="U14" i="9"/>
  <c r="K61" i="9" s="1"/>
  <c r="P37" i="17"/>
  <c r="T89" i="17" s="1"/>
  <c r="O37" i="17"/>
  <c r="D18" i="9"/>
  <c r="Q6" i="9"/>
  <c r="AC6" i="9" s="1"/>
  <c r="G89" i="19"/>
  <c r="G93" i="10"/>
  <c r="L16" i="9"/>
  <c r="AA16" i="9" s="1"/>
  <c r="L10" i="9"/>
  <c r="AA10" i="9" s="1"/>
  <c r="P32" i="18"/>
  <c r="T84" i="18" s="1"/>
  <c r="R88" i="10"/>
  <c r="N35" i="19"/>
  <c r="O35" i="19" s="1"/>
  <c r="I93" i="18"/>
  <c r="V44" i="18"/>
  <c r="I91" i="18"/>
  <c r="V42" i="18"/>
  <c r="G81" i="10"/>
  <c r="Q9" i="9"/>
  <c r="AC9" i="9" s="1"/>
  <c r="I84" i="17"/>
  <c r="V34" i="17"/>
  <c r="I86" i="17"/>
  <c r="V35" i="17"/>
  <c r="I91" i="17"/>
  <c r="V42" i="17"/>
  <c r="I91" i="20"/>
  <c r="V42" i="20"/>
  <c r="I93" i="20"/>
  <c r="V44" i="20"/>
  <c r="P35" i="20"/>
  <c r="T87" i="20" s="1"/>
  <c r="O35" i="20"/>
  <c r="P34" i="18"/>
  <c r="T86" i="18" s="1"/>
  <c r="P31" i="20"/>
  <c r="T83" i="20" s="1"/>
  <c r="R89" i="10"/>
  <c r="O31" i="17"/>
  <c r="P31" i="17"/>
  <c r="T83" i="17" s="1"/>
  <c r="P33" i="17"/>
  <c r="T85" i="17" s="1"/>
  <c r="O30" i="20"/>
  <c r="P30" i="20"/>
  <c r="T82" i="20" s="1"/>
  <c r="P31" i="18"/>
  <c r="T83" i="18" s="1"/>
  <c r="G32" i="8"/>
  <c r="F84" i="8" s="1"/>
  <c r="I86" i="18"/>
  <c r="V35" i="18"/>
  <c r="Q8" i="9"/>
  <c r="AC8" i="9" s="1"/>
  <c r="G16" i="9"/>
  <c r="G10" i="9"/>
  <c r="I81" i="17"/>
  <c r="V29" i="17"/>
  <c r="I83" i="20"/>
  <c r="V31" i="20"/>
  <c r="I82" i="20"/>
  <c r="V30" i="20"/>
  <c r="P37" i="18"/>
  <c r="T89" i="18" s="1"/>
  <c r="G90" i="19"/>
  <c r="G91" i="19"/>
  <c r="F16" i="9"/>
  <c r="F10" i="9"/>
  <c r="Q7" i="9"/>
  <c r="AC7" i="9" s="1"/>
  <c r="G88" i="10"/>
  <c r="G84" i="10"/>
  <c r="I87" i="17"/>
  <c r="V36" i="17"/>
  <c r="R83" i="10"/>
  <c r="R81" i="10"/>
  <c r="G85" i="19"/>
  <c r="I89" i="18"/>
  <c r="V39" i="18"/>
  <c r="P16" i="9"/>
  <c r="I92" i="17"/>
  <c r="V43" i="17"/>
  <c r="I88" i="18"/>
  <c r="V37" i="18"/>
  <c r="G81" i="19"/>
  <c r="G82" i="19"/>
  <c r="E31" i="9"/>
  <c r="I82" i="18"/>
  <c r="V30" i="18"/>
  <c r="I83" i="18"/>
  <c r="V31" i="18"/>
  <c r="I90" i="18"/>
  <c r="V40" i="18"/>
  <c r="G90" i="10"/>
  <c r="G87" i="10"/>
  <c r="G86" i="10"/>
  <c r="E32" i="8"/>
  <c r="D84" i="8" s="1"/>
  <c r="I85" i="17"/>
  <c r="V33" i="17"/>
  <c r="I89" i="17"/>
  <c r="V39" i="17"/>
  <c r="I85" i="20"/>
  <c r="V33" i="20"/>
  <c r="I86" i="20"/>
  <c r="V35" i="20"/>
  <c r="I84" i="20"/>
  <c r="V34" i="20"/>
  <c r="I92" i="20"/>
  <c r="V43" i="20"/>
  <c r="P29" i="17"/>
  <c r="T81" i="17" s="1"/>
  <c r="P29" i="18"/>
  <c r="T81" i="18" s="1"/>
  <c r="P36" i="20"/>
  <c r="T88" i="20" s="1"/>
  <c r="Z9" i="9"/>
  <c r="R86" i="10"/>
  <c r="P29" i="20"/>
  <c r="T81" i="20" s="1"/>
  <c r="E37" i="9"/>
  <c r="E30" i="9"/>
  <c r="E29" i="9"/>
  <c r="V32" i="9"/>
  <c r="E18" i="9"/>
  <c r="X18" i="9" s="1"/>
  <c r="K77" i="9" s="1"/>
  <c r="Q12" i="9"/>
  <c r="AC12" i="9" s="1"/>
  <c r="N18" i="9"/>
  <c r="V18" i="9" s="1"/>
  <c r="K75" i="9" s="1"/>
  <c r="D16" i="9"/>
  <c r="J18" i="9"/>
  <c r="W18" i="9" s="1"/>
  <c r="K76" i="9" s="1"/>
  <c r="O18" i="9"/>
  <c r="F18" i="9"/>
  <c r="I18" i="9"/>
  <c r="Q10" i="9"/>
  <c r="AC10" i="9" s="1"/>
  <c r="Q18" i="9"/>
  <c r="AC18" i="9" s="1"/>
  <c r="M18" i="9"/>
  <c r="H18" i="9"/>
  <c r="Y18" i="9" s="1"/>
  <c r="K78" i="9" s="1"/>
  <c r="G18" i="9"/>
  <c r="K18" i="9"/>
  <c r="T18" i="9" s="1"/>
  <c r="K73" i="9" s="1"/>
  <c r="L18" i="9"/>
  <c r="AA18" i="9" s="1"/>
  <c r="K80" i="9" s="1"/>
  <c r="P18" i="9"/>
  <c r="Z18" i="9" l="1"/>
  <c r="K79" i="9" s="1"/>
  <c r="M87" i="19"/>
  <c r="B81" i="19"/>
  <c r="M84" i="19"/>
  <c r="M88" i="19"/>
  <c r="N88" i="19" s="1"/>
  <c r="D82" i="10"/>
  <c r="M83" i="19"/>
  <c r="N83" i="19" s="1"/>
  <c r="M82" i="19"/>
  <c r="B82" i="19"/>
  <c r="G93" i="18"/>
  <c r="M89" i="19"/>
  <c r="O89" i="19" s="1"/>
  <c r="B89" i="19"/>
  <c r="M85" i="19"/>
  <c r="N85" i="19" s="1"/>
  <c r="M81" i="19"/>
  <c r="R81" i="17"/>
  <c r="M87" i="17" s="1"/>
  <c r="B88" i="19"/>
  <c r="B83" i="10"/>
  <c r="G87" i="20"/>
  <c r="B92" i="19"/>
  <c r="B93" i="19"/>
  <c r="G84" i="18"/>
  <c r="R86" i="20"/>
  <c r="R82" i="18"/>
  <c r="B90" i="19"/>
  <c r="G85" i="17"/>
  <c r="G83" i="20"/>
  <c r="B84" i="19"/>
  <c r="C86" i="10"/>
  <c r="G87" i="17"/>
  <c r="R83" i="20"/>
  <c r="Z16" i="9"/>
  <c r="B91" i="19"/>
  <c r="B85" i="19"/>
  <c r="G91" i="18"/>
  <c r="G85" i="18"/>
  <c r="D84" i="10"/>
  <c r="B84" i="10"/>
  <c r="G93" i="17"/>
  <c r="G90" i="17"/>
  <c r="G86" i="20"/>
  <c r="G81" i="20"/>
  <c r="R83" i="18"/>
  <c r="R89" i="20"/>
  <c r="R87" i="17"/>
  <c r="R84" i="17"/>
  <c r="R85" i="18"/>
  <c r="O86" i="19"/>
  <c r="N86" i="19"/>
  <c r="G90" i="18"/>
  <c r="G82" i="18"/>
  <c r="G89" i="17"/>
  <c r="G91" i="17"/>
  <c r="G83" i="17"/>
  <c r="G91" i="20"/>
  <c r="G82" i="20"/>
  <c r="R88" i="20"/>
  <c r="R86" i="18"/>
  <c r="R85" i="20"/>
  <c r="E33" i="8"/>
  <c r="R82" i="20"/>
  <c r="G92" i="18"/>
  <c r="G83" i="18"/>
  <c r="D93" i="10"/>
  <c r="G82" i="17"/>
  <c r="G92" i="17"/>
  <c r="G92" i="20"/>
  <c r="G89" i="20"/>
  <c r="R81" i="18"/>
  <c r="M87" i="10"/>
  <c r="M81" i="10"/>
  <c r="M84" i="10"/>
  <c r="M82" i="10"/>
  <c r="M88" i="10"/>
  <c r="M85" i="10"/>
  <c r="M83" i="10"/>
  <c r="M89" i="10"/>
  <c r="M86" i="10"/>
  <c r="R89" i="18"/>
  <c r="R85" i="17"/>
  <c r="R84" i="18"/>
  <c r="G33" i="8"/>
  <c r="R88" i="18"/>
  <c r="B86" i="19"/>
  <c r="G87" i="18"/>
  <c r="G88" i="18"/>
  <c r="G86" i="18"/>
  <c r="C92" i="10"/>
  <c r="D91" i="10"/>
  <c r="G86" i="17"/>
  <c r="G84" i="17"/>
  <c r="G85" i="20"/>
  <c r="G88" i="20"/>
  <c r="G93" i="20"/>
  <c r="AB10" i="9"/>
  <c r="AB16" i="9"/>
  <c r="R83" i="17"/>
  <c r="R87" i="20"/>
  <c r="R87" i="18"/>
  <c r="AB18" i="9"/>
  <c r="K81" i="9" s="1"/>
  <c r="U18" i="9"/>
  <c r="K74" i="9" s="1"/>
  <c r="B87" i="19"/>
  <c r="B83" i="19"/>
  <c r="G81" i="18"/>
  <c r="G89" i="18"/>
  <c r="C90" i="10"/>
  <c r="G81" i="17"/>
  <c r="G88" i="17"/>
  <c r="G90" i="20"/>
  <c r="G84" i="20"/>
  <c r="R81" i="20"/>
  <c r="U10" i="9"/>
  <c r="U16" i="9"/>
  <c r="O87" i="19"/>
  <c r="N87" i="19"/>
  <c r="R89" i="17"/>
  <c r="R84" i="20"/>
  <c r="R86" i="17"/>
  <c r="R88" i="17"/>
  <c r="R82" i="17"/>
  <c r="C84" i="10"/>
  <c r="D81" i="10"/>
  <c r="D85" i="10"/>
  <c r="E53" i="9"/>
  <c r="E51" i="9"/>
  <c r="E55" i="9"/>
  <c r="E62" i="9"/>
  <c r="E58" i="9"/>
  <c r="E52" i="9"/>
  <c r="E59" i="9"/>
  <c r="E60" i="9"/>
  <c r="E57" i="9"/>
  <c r="E61" i="9"/>
  <c r="E63" i="9"/>
  <c r="E54" i="9"/>
  <c r="E56" i="9"/>
  <c r="C84" i="19"/>
  <c r="C81" i="19"/>
  <c r="D81" i="19"/>
  <c r="Q16" i="9"/>
  <c r="AC16" i="9" s="1"/>
  <c r="N22" i="9"/>
  <c r="V22" i="9" s="1"/>
  <c r="L22" i="9"/>
  <c r="AA22" i="9" s="1"/>
  <c r="J22" i="9"/>
  <c r="W22" i="9" s="1"/>
  <c r="O22" i="9"/>
  <c r="I22" i="9"/>
  <c r="P22" i="9"/>
  <c r="Q22" i="9"/>
  <c r="AC22" i="9" s="1"/>
  <c r="F22" i="9"/>
  <c r="E22" i="9"/>
  <c r="X22" i="9" s="1"/>
  <c r="H22" i="9"/>
  <c r="Y22" i="9" s="1"/>
  <c r="M22" i="9"/>
  <c r="G22" i="9"/>
  <c r="K22" i="9"/>
  <c r="T22" i="9" s="1"/>
  <c r="D22" i="9"/>
  <c r="AB22" i="9" l="1"/>
  <c r="O84" i="19"/>
  <c r="D84" i="19"/>
  <c r="N84" i="19"/>
  <c r="D88" i="19"/>
  <c r="C89" i="19"/>
  <c r="D90" i="19"/>
  <c r="D89" i="19"/>
  <c r="C82" i="10"/>
  <c r="B82" i="10"/>
  <c r="C90" i="19"/>
  <c r="C88" i="19"/>
  <c r="C82" i="19"/>
  <c r="D85" i="19"/>
  <c r="D82" i="19"/>
  <c r="C85" i="19"/>
  <c r="D86" i="10"/>
  <c r="I78" i="9"/>
  <c r="B86" i="10"/>
  <c r="B81" i="18"/>
  <c r="C85" i="17"/>
  <c r="C83" i="10"/>
  <c r="O88" i="19"/>
  <c r="D83" i="10"/>
  <c r="N89" i="19"/>
  <c r="C83" i="19"/>
  <c r="C86" i="19"/>
  <c r="N82" i="19"/>
  <c r="O81" i="19"/>
  <c r="O82" i="19"/>
  <c r="N81" i="19"/>
  <c r="O83" i="19"/>
  <c r="D86" i="19"/>
  <c r="D87" i="19"/>
  <c r="B93" i="17"/>
  <c r="C81" i="20"/>
  <c r="O85" i="19"/>
  <c r="D92" i="19"/>
  <c r="D91" i="20"/>
  <c r="C92" i="19"/>
  <c r="U22" i="9"/>
  <c r="B84" i="17"/>
  <c r="B93" i="18"/>
  <c r="B92" i="18"/>
  <c r="C91" i="19"/>
  <c r="B91" i="18"/>
  <c r="D89" i="20"/>
  <c r="D91" i="19"/>
  <c r="B84" i="18"/>
  <c r="B87" i="20"/>
  <c r="M83" i="17"/>
  <c r="B88" i="18"/>
  <c r="C83" i="20"/>
  <c r="D93" i="19"/>
  <c r="C93" i="19"/>
  <c r="B83" i="18"/>
  <c r="B89" i="18"/>
  <c r="C82" i="20"/>
  <c r="I74" i="9"/>
  <c r="I79" i="9"/>
  <c r="B85" i="18"/>
  <c r="D81" i="17"/>
  <c r="C91" i="17"/>
  <c r="D88" i="20"/>
  <c r="D90" i="20"/>
  <c r="N87" i="17"/>
  <c r="O87" i="17"/>
  <c r="M89" i="17"/>
  <c r="C91" i="10"/>
  <c r="B91" i="10"/>
  <c r="N86" i="10"/>
  <c r="O86" i="10"/>
  <c r="N84" i="10"/>
  <c r="O84" i="10"/>
  <c r="C85" i="10"/>
  <c r="B85" i="10"/>
  <c r="D92" i="10"/>
  <c r="B92" i="10"/>
  <c r="O89" i="10"/>
  <c r="N89" i="10"/>
  <c r="D83" i="19"/>
  <c r="M83" i="20"/>
  <c r="M82" i="20"/>
  <c r="M86" i="20"/>
  <c r="M89" i="20"/>
  <c r="M81" i="20"/>
  <c r="M88" i="20"/>
  <c r="M87" i="20"/>
  <c r="M85" i="20"/>
  <c r="M84" i="20"/>
  <c r="C89" i="10"/>
  <c r="B89" i="10"/>
  <c r="M86" i="17"/>
  <c r="O83" i="10"/>
  <c r="N83" i="10"/>
  <c r="O87" i="10"/>
  <c r="N87" i="10"/>
  <c r="I75" i="9"/>
  <c r="D88" i="10"/>
  <c r="B88" i="10"/>
  <c r="C87" i="10"/>
  <c r="B87" i="10"/>
  <c r="C86" i="17"/>
  <c r="D86" i="20"/>
  <c r="B86" i="18"/>
  <c r="C88" i="10"/>
  <c r="C90" i="17"/>
  <c r="B81" i="20"/>
  <c r="D84" i="20"/>
  <c r="D90" i="10"/>
  <c r="B90" i="10"/>
  <c r="M84" i="17"/>
  <c r="N85" i="10"/>
  <c r="O85" i="10"/>
  <c r="M87" i="18"/>
  <c r="M84" i="18"/>
  <c r="M86" i="18"/>
  <c r="M82" i="18"/>
  <c r="M83" i="18"/>
  <c r="M81" i="18"/>
  <c r="M89" i="18"/>
  <c r="M88" i="18"/>
  <c r="M85" i="18"/>
  <c r="I80" i="9"/>
  <c r="D83" i="20"/>
  <c r="M81" i="17"/>
  <c r="O81" i="10"/>
  <c r="N81" i="10"/>
  <c r="C92" i="17"/>
  <c r="D89" i="10"/>
  <c r="C83" i="17"/>
  <c r="D85" i="20"/>
  <c r="C92" i="20"/>
  <c r="I81" i="9"/>
  <c r="M82" i="17"/>
  <c r="M85" i="17"/>
  <c r="N88" i="10"/>
  <c r="O88" i="10"/>
  <c r="C93" i="10"/>
  <c r="B93" i="10"/>
  <c r="I76" i="9"/>
  <c r="B90" i="18"/>
  <c r="C87" i="19"/>
  <c r="Z22" i="9"/>
  <c r="B82" i="18"/>
  <c r="B87" i="18"/>
  <c r="D87" i="10"/>
  <c r="D82" i="17"/>
  <c r="C87" i="17"/>
  <c r="D88" i="17"/>
  <c r="D93" i="20"/>
  <c r="I73" i="9"/>
  <c r="M88" i="17"/>
  <c r="I77" i="9"/>
  <c r="O82" i="10"/>
  <c r="N82" i="10"/>
  <c r="C81" i="10"/>
  <c r="B81" i="10"/>
  <c r="D85" i="18"/>
  <c r="B55" i="9"/>
  <c r="B57" i="9"/>
  <c r="B63" i="9"/>
  <c r="B60" i="9"/>
  <c r="B52" i="9"/>
  <c r="B58" i="9"/>
  <c r="B51" i="9"/>
  <c r="B54" i="9"/>
  <c r="B53" i="9"/>
  <c r="B56" i="9"/>
  <c r="B62" i="9"/>
  <c r="B61" i="9"/>
  <c r="B59" i="9"/>
  <c r="C92" i="18" l="1"/>
  <c r="C84" i="18"/>
  <c r="C93" i="18"/>
  <c r="D93" i="18"/>
  <c r="D84" i="18"/>
  <c r="C81" i="18"/>
  <c r="D81" i="20"/>
  <c r="D81" i="18"/>
  <c r="C85" i="18"/>
  <c r="C83" i="18"/>
  <c r="C84" i="17"/>
  <c r="D84" i="17"/>
  <c r="B83" i="20"/>
  <c r="C89" i="20"/>
  <c r="C90" i="18"/>
  <c r="B89" i="20"/>
  <c r="B85" i="17"/>
  <c r="D90" i="18"/>
  <c r="D85" i="17"/>
  <c r="D87" i="18"/>
  <c r="D93" i="17"/>
  <c r="C93" i="17"/>
  <c r="D89" i="18"/>
  <c r="C87" i="18"/>
  <c r="N83" i="17"/>
  <c r="O83" i="17"/>
  <c r="C89" i="18"/>
  <c r="B82" i="20"/>
  <c r="D92" i="18"/>
  <c r="D83" i="18"/>
  <c r="C87" i="20"/>
  <c r="D87" i="20"/>
  <c r="C91" i="20"/>
  <c r="D86" i="18"/>
  <c r="B91" i="20"/>
  <c r="C86" i="18"/>
  <c r="D88" i="18"/>
  <c r="D82" i="20"/>
  <c r="C88" i="18"/>
  <c r="D91" i="18"/>
  <c r="C91" i="18"/>
  <c r="C82" i="18"/>
  <c r="D83" i="17"/>
  <c r="B83" i="17"/>
  <c r="N88" i="18"/>
  <c r="O88" i="18"/>
  <c r="N84" i="18"/>
  <c r="O84" i="18"/>
  <c r="O85" i="20"/>
  <c r="N85" i="20"/>
  <c r="O82" i="20"/>
  <c r="N82" i="20"/>
  <c r="C90" i="20"/>
  <c r="B90" i="20"/>
  <c r="D89" i="17"/>
  <c r="B89" i="17"/>
  <c r="O87" i="18"/>
  <c r="N87" i="18"/>
  <c r="J86" i="9"/>
  <c r="J84" i="9"/>
  <c r="J92" i="9"/>
  <c r="J85" i="9"/>
  <c r="J88" i="9"/>
  <c r="J89" i="9"/>
  <c r="J91" i="9"/>
  <c r="J90" i="9"/>
  <c r="J87" i="9"/>
  <c r="C88" i="17"/>
  <c r="B88" i="17"/>
  <c r="O82" i="17"/>
  <c r="N82" i="17"/>
  <c r="O81" i="18"/>
  <c r="N81" i="18"/>
  <c r="C84" i="20"/>
  <c r="B84" i="20"/>
  <c r="O86" i="17"/>
  <c r="N86" i="17"/>
  <c r="O88" i="20"/>
  <c r="N88" i="20"/>
  <c r="N89" i="17"/>
  <c r="O89" i="17"/>
  <c r="O88" i="17"/>
  <c r="N88" i="17"/>
  <c r="O85" i="17"/>
  <c r="N85" i="17"/>
  <c r="O87" i="20"/>
  <c r="N87" i="20"/>
  <c r="C88" i="20"/>
  <c r="B88" i="20"/>
  <c r="D87" i="17"/>
  <c r="B87" i="17"/>
  <c r="D92" i="17"/>
  <c r="B92" i="17"/>
  <c r="N83" i="18"/>
  <c r="O83" i="18"/>
  <c r="N81" i="20"/>
  <c r="O81" i="20"/>
  <c r="N81" i="17"/>
  <c r="O81" i="17"/>
  <c r="C89" i="17"/>
  <c r="C82" i="17"/>
  <c r="B82" i="17"/>
  <c r="D92" i="20"/>
  <c r="B92" i="20"/>
  <c r="O82" i="18"/>
  <c r="N82" i="18"/>
  <c r="C86" i="20"/>
  <c r="B86" i="20"/>
  <c r="O89" i="20"/>
  <c r="N89" i="20"/>
  <c r="D91" i="17"/>
  <c r="B91" i="17"/>
  <c r="N89" i="18"/>
  <c r="O89" i="18"/>
  <c r="D90" i="17"/>
  <c r="B90" i="17"/>
  <c r="N83" i="20"/>
  <c r="O83" i="20"/>
  <c r="D82" i="18"/>
  <c r="C93" i="20"/>
  <c r="B93" i="20"/>
  <c r="C85" i="20"/>
  <c r="B85" i="20"/>
  <c r="O85" i="18"/>
  <c r="N85" i="18"/>
  <c r="N86" i="18"/>
  <c r="O86" i="18"/>
  <c r="N84" i="17"/>
  <c r="O84" i="17"/>
  <c r="D86" i="17"/>
  <c r="B86" i="17"/>
  <c r="N84" i="20"/>
  <c r="O84" i="20"/>
  <c r="N86" i="20"/>
  <c r="O86" i="20"/>
  <c r="C81" i="17"/>
  <c r="B81" i="17"/>
  <c r="C89" i="9" l="1"/>
  <c r="C82" i="9"/>
  <c r="C90" i="9"/>
  <c r="C83" i="9"/>
  <c r="C80" i="9"/>
  <c r="F73" i="9"/>
  <c r="C73" i="9"/>
  <c r="K89" i="9"/>
  <c r="L89" i="9"/>
  <c r="C86" i="9"/>
  <c r="C79" i="9"/>
  <c r="K88" i="9"/>
  <c r="L88" i="9"/>
  <c r="F77" i="9"/>
  <c r="C77" i="9"/>
  <c r="K85" i="9"/>
  <c r="L85" i="9"/>
  <c r="F78" i="9"/>
  <c r="C78" i="9"/>
  <c r="E75" i="9"/>
  <c r="C75" i="9"/>
  <c r="L87" i="9"/>
  <c r="K87" i="9"/>
  <c r="L92" i="9"/>
  <c r="K92" i="9"/>
  <c r="C81" i="9"/>
  <c r="K90" i="9"/>
  <c r="L90" i="9"/>
  <c r="L84" i="9"/>
  <c r="K84" i="9"/>
  <c r="E72" i="9"/>
  <c r="C72" i="9"/>
  <c r="F71" i="9"/>
  <c r="C71" i="9"/>
  <c r="E76" i="9"/>
  <c r="C76" i="9"/>
  <c r="F74" i="9"/>
  <c r="C74" i="9"/>
  <c r="K91" i="9"/>
  <c r="L91" i="9"/>
  <c r="K86" i="9"/>
  <c r="L86" i="9"/>
  <c r="E77" i="9"/>
  <c r="E74" i="9"/>
  <c r="C88" i="9"/>
  <c r="E81" i="9"/>
  <c r="C87" i="9"/>
  <c r="E73" i="9"/>
  <c r="F76" i="9"/>
  <c r="E79" i="9"/>
  <c r="E80" i="9"/>
  <c r="E78" i="9"/>
  <c r="F72" i="9"/>
  <c r="E83" i="9"/>
  <c r="F75" i="9"/>
  <c r="E82" i="9"/>
  <c r="E71" i="9"/>
  <c r="F87" i="9" l="1"/>
  <c r="F80" i="9"/>
  <c r="F86" i="9"/>
  <c r="F79" i="9"/>
  <c r="F88" i="9"/>
  <c r="F81" i="9"/>
  <c r="F89" i="9"/>
  <c r="F82" i="9"/>
  <c r="F90" i="9"/>
  <c r="F83" i="9"/>
  <c r="F85" i="9"/>
  <c r="N104" i="10" l="1"/>
  <c r="F136" i="10" s="1"/>
  <c r="AZ7" i="8"/>
  <c r="BA7" i="8"/>
  <c r="AY7" i="8"/>
  <c r="F101" i="20"/>
  <c r="BC7" i="8"/>
  <c r="M103" i="18"/>
  <c r="L102" i="17"/>
  <c r="BA6" i="8"/>
  <c r="K102" i="18"/>
  <c r="N101" i="18"/>
  <c r="AU7" i="8"/>
  <c r="L102" i="19"/>
  <c r="F60" i="7"/>
  <c r="L104" i="10"/>
  <c r="G101" i="19"/>
  <c r="J102" i="17"/>
  <c r="N104" i="20"/>
  <c r="F136" i="20" s="1"/>
  <c r="L104" i="18"/>
  <c r="K104" i="20"/>
  <c r="J102" i="10"/>
  <c r="C101" i="17"/>
  <c r="F44" i="8"/>
  <c r="G56" i="7"/>
  <c r="N104" i="18"/>
  <c r="F136" i="18" s="1"/>
  <c r="K102" i="17"/>
  <c r="D101" i="17"/>
  <c r="C127" i="17" s="1"/>
  <c r="J102" i="20"/>
  <c r="J103" i="18"/>
  <c r="E135" i="18" s="1"/>
  <c r="D101" i="19"/>
  <c r="C127" i="19" s="1"/>
  <c r="M102" i="19"/>
  <c r="J104" i="18"/>
  <c r="J101" i="20"/>
  <c r="AR7" i="8"/>
  <c r="BF7" i="8"/>
  <c r="L102" i="18"/>
  <c r="J103" i="10"/>
  <c r="BB6" i="8"/>
  <c r="F101" i="10"/>
  <c r="J103" i="20"/>
  <c r="N103" i="10"/>
  <c r="F135" i="10" s="1"/>
  <c r="F58" i="7"/>
  <c r="F57" i="7"/>
  <c r="C101" i="10"/>
  <c r="F101" i="17"/>
  <c r="L101" i="10"/>
  <c r="L103" i="20"/>
  <c r="L103" i="10"/>
  <c r="G55" i="7"/>
  <c r="N101" i="19"/>
  <c r="M102" i="10"/>
  <c r="N104" i="17"/>
  <c r="F136" i="17" s="1"/>
  <c r="M102" i="17"/>
  <c r="J101" i="10"/>
  <c r="K104" i="19"/>
  <c r="G58" i="7"/>
  <c r="K101" i="10"/>
  <c r="D44" i="8"/>
  <c r="M101" i="18"/>
  <c r="L101" i="20"/>
  <c r="BE7" i="8"/>
  <c r="J102" i="18"/>
  <c r="E134" i="18" s="1"/>
  <c r="L101" i="17"/>
  <c r="M104" i="10"/>
  <c r="J101" i="17"/>
  <c r="AZ6" i="8"/>
  <c r="J104" i="20"/>
  <c r="AV7" i="8"/>
  <c r="BB7" i="8"/>
  <c r="K102" i="20"/>
  <c r="AR6" i="8"/>
  <c r="L102" i="20"/>
  <c r="N104" i="19"/>
  <c r="F136" i="19" s="1"/>
  <c r="K102" i="10"/>
  <c r="N102" i="17"/>
  <c r="F134" i="17" s="1"/>
  <c r="M104" i="17"/>
  <c r="BD6" i="8"/>
  <c r="N102" i="18"/>
  <c r="F134" i="18" s="1"/>
  <c r="L101" i="19"/>
  <c r="G101" i="10"/>
  <c r="AV6" i="8"/>
  <c r="K104" i="17"/>
  <c r="J103" i="17"/>
  <c r="AW6" i="8"/>
  <c r="E101" i="19"/>
  <c r="D127" i="19" s="1"/>
  <c r="K103" i="20"/>
  <c r="M104" i="20"/>
  <c r="M103" i="10"/>
  <c r="K104" i="18"/>
  <c r="J101" i="18"/>
  <c r="AW7" i="8"/>
  <c r="G60" i="7"/>
  <c r="K104" i="10"/>
  <c r="L103" i="18"/>
  <c r="M104" i="18"/>
  <c r="N103" i="20"/>
  <c r="F135" i="20" s="1"/>
  <c r="BC6" i="8"/>
  <c r="M103" i="19"/>
  <c r="J102" i="19"/>
  <c r="AY6" i="8"/>
  <c r="C101" i="19"/>
  <c r="F59" i="7"/>
  <c r="L103" i="17"/>
  <c r="BE6" i="8"/>
  <c r="E101" i="10"/>
  <c r="D127" i="10" s="1"/>
  <c r="C101" i="18"/>
  <c r="K103" i="17"/>
  <c r="AT7" i="8"/>
  <c r="J103" i="19"/>
  <c r="L103" i="19"/>
  <c r="L104" i="17"/>
  <c r="E101" i="18"/>
  <c r="D127" i="18" s="1"/>
  <c r="K101" i="19"/>
  <c r="F101" i="19"/>
  <c r="AX7" i="8"/>
  <c r="M101" i="19"/>
  <c r="M104" i="19"/>
  <c r="M103" i="17"/>
  <c r="BD7" i="8"/>
  <c r="AT6" i="8"/>
  <c r="M102" i="18"/>
  <c r="J104" i="17"/>
  <c r="N103" i="17"/>
  <c r="F135" i="17" s="1"/>
  <c r="L101" i="18"/>
  <c r="N101" i="10"/>
  <c r="C44" i="8"/>
  <c r="K103" i="19"/>
  <c r="F56" i="7"/>
  <c r="AS7" i="8"/>
  <c r="AU6" i="8"/>
  <c r="N101" i="20"/>
  <c r="N101" i="17"/>
  <c r="G101" i="20"/>
  <c r="J104" i="19"/>
  <c r="BF6" i="8"/>
  <c r="D101" i="20"/>
  <c r="C127" i="20" s="1"/>
  <c r="J101" i="19"/>
  <c r="L102" i="10"/>
  <c r="N102" i="20"/>
  <c r="F134" i="20" s="1"/>
  <c r="K101" i="17"/>
  <c r="G59" i="7"/>
  <c r="L104" i="20"/>
  <c r="D101" i="10"/>
  <c r="C127" i="10" s="1"/>
  <c r="E101" i="17"/>
  <c r="D127" i="17" s="1"/>
  <c r="G101" i="17"/>
  <c r="N102" i="19"/>
  <c r="F134" i="19" s="1"/>
  <c r="N102" i="10"/>
  <c r="F134" i="10" s="1"/>
  <c r="M102" i="20"/>
  <c r="M101" i="17"/>
  <c r="E44" i="8"/>
  <c r="M103" i="20"/>
  <c r="K101" i="18"/>
  <c r="K103" i="10"/>
  <c r="E101" i="20"/>
  <c r="D127" i="20" s="1"/>
  <c r="AX6" i="8"/>
  <c r="G57" i="7"/>
  <c r="D101" i="18"/>
  <c r="C127" i="18" s="1"/>
  <c r="K103" i="18"/>
  <c r="J104" i="10"/>
  <c r="M101" i="10"/>
  <c r="G101" i="18"/>
  <c r="L104" i="19"/>
  <c r="F101" i="18"/>
  <c r="M101" i="20"/>
  <c r="G44" i="8"/>
  <c r="N103" i="18"/>
  <c r="F135" i="18" s="1"/>
  <c r="AS6" i="8"/>
  <c r="K102" i="19"/>
  <c r="K101" i="20"/>
  <c r="C101" i="20"/>
  <c r="F55" i="7"/>
  <c r="N103" i="19"/>
  <c r="F135" i="19" s="1"/>
  <c r="J105" i="18"/>
  <c r="N105" i="19"/>
  <c r="L105" i="10"/>
  <c r="N105" i="18"/>
  <c r="J105" i="10"/>
  <c r="J105" i="20"/>
  <c r="K105" i="10"/>
  <c r="L105" i="19"/>
  <c r="M105" i="18"/>
  <c r="L105" i="20"/>
  <c r="M105" i="10"/>
  <c r="D105" i="19"/>
  <c r="C131" i="19" s="1"/>
  <c r="D113" i="19"/>
  <c r="D107" i="19"/>
  <c r="F107" i="10"/>
  <c r="F105" i="10"/>
  <c r="F113" i="10"/>
  <c r="E105" i="19"/>
  <c r="D131" i="19" s="1"/>
  <c r="E107" i="19"/>
  <c r="E113" i="19"/>
  <c r="C105" i="10"/>
  <c r="C107" i="10"/>
  <c r="C113" i="10"/>
  <c r="G105" i="19"/>
  <c r="G107" i="19"/>
  <c r="G113" i="19"/>
  <c r="F139" i="19" s="1"/>
  <c r="C113" i="19"/>
  <c r="C107" i="19"/>
  <c r="C105" i="19"/>
  <c r="E57" i="7"/>
  <c r="H57" i="7"/>
  <c r="F50" i="8"/>
  <c r="F48" i="8"/>
  <c r="F113" i="20"/>
  <c r="F105" i="20"/>
  <c r="F107" i="20"/>
  <c r="C105" i="17"/>
  <c r="C113" i="17"/>
  <c r="C107" i="17"/>
  <c r="E59" i="7"/>
  <c r="H59" i="7"/>
  <c r="F107" i="17"/>
  <c r="F113" i="17"/>
  <c r="F105" i="17"/>
  <c r="E107" i="10"/>
  <c r="E113" i="10"/>
  <c r="E105" i="10"/>
  <c r="D131" i="10" s="1"/>
  <c r="C113" i="18"/>
  <c r="C107" i="18"/>
  <c r="C105" i="18"/>
  <c r="D48" i="8"/>
  <c r="C79" i="8" s="1"/>
  <c r="C85" i="8" s="1"/>
  <c r="D50" i="8"/>
  <c r="G107" i="10"/>
  <c r="G105" i="10"/>
  <c r="G113" i="10"/>
  <c r="F139" i="10" s="1"/>
  <c r="G107" i="18"/>
  <c r="G105" i="18"/>
  <c r="G113" i="18"/>
  <c r="F139" i="18" s="1"/>
  <c r="E107" i="17"/>
  <c r="E105" i="17"/>
  <c r="D131" i="17" s="1"/>
  <c r="E113" i="17"/>
  <c r="L105" i="17"/>
  <c r="M105" i="19"/>
  <c r="F105" i="18"/>
  <c r="F107" i="18"/>
  <c r="F113" i="18"/>
  <c r="E58" i="7"/>
  <c r="H58" i="7"/>
  <c r="M105" i="20"/>
  <c r="G48" i="8"/>
  <c r="F79" i="8" s="1"/>
  <c r="F85" i="8" s="1"/>
  <c r="G50" i="8"/>
  <c r="N105" i="20"/>
  <c r="N105" i="17"/>
  <c r="G113" i="17"/>
  <c r="F139" i="17" s="1"/>
  <c r="G107" i="17"/>
  <c r="G105" i="17"/>
  <c r="G107" i="20"/>
  <c r="G105" i="20"/>
  <c r="G113" i="20"/>
  <c r="F139" i="20" s="1"/>
  <c r="J105" i="17"/>
  <c r="E60" i="7"/>
  <c r="H60" i="7"/>
  <c r="D105" i="17"/>
  <c r="C131" i="17" s="1"/>
  <c r="D107" i="17"/>
  <c r="D113" i="17"/>
  <c r="E105" i="18"/>
  <c r="D131" i="18" s="1"/>
  <c r="E107" i="18"/>
  <c r="E113" i="18"/>
  <c r="K105" i="20"/>
  <c r="L105" i="18"/>
  <c r="K105" i="19"/>
  <c r="C107" i="20"/>
  <c r="C105" i="20"/>
  <c r="C113" i="20"/>
  <c r="M105" i="17"/>
  <c r="N105" i="10"/>
  <c r="F113" i="19"/>
  <c r="F105" i="19"/>
  <c r="F107" i="19"/>
  <c r="E48" i="8"/>
  <c r="D79" i="8" s="1"/>
  <c r="D85" i="8" s="1"/>
  <c r="E50" i="8"/>
  <c r="E55" i="7"/>
  <c r="H55" i="7"/>
  <c r="D113" i="20"/>
  <c r="D107" i="20"/>
  <c r="D105" i="20"/>
  <c r="C131" i="20" s="1"/>
  <c r="C48" i="8"/>
  <c r="C50" i="8"/>
  <c r="K105" i="18"/>
  <c r="J105" i="19"/>
  <c r="E105" i="20"/>
  <c r="D131" i="20" s="1"/>
  <c r="E107" i="20"/>
  <c r="E113" i="20"/>
  <c r="E56" i="7"/>
  <c r="H56" i="7"/>
  <c r="K105" i="17"/>
  <c r="D105" i="18"/>
  <c r="C131" i="18" s="1"/>
  <c r="D107" i="18"/>
  <c r="D113" i="18"/>
  <c r="D113" i="10"/>
  <c r="D107" i="10"/>
  <c r="D105" i="10"/>
  <c r="C131" i="10" s="1"/>
  <c r="E136" i="19" l="1"/>
  <c r="E134" i="19"/>
  <c r="E136" i="17"/>
  <c r="E131" i="20"/>
  <c r="E136" i="10"/>
  <c r="E135" i="17"/>
  <c r="F137" i="20"/>
  <c r="F131" i="20"/>
  <c r="D133" i="17"/>
  <c r="F137" i="18"/>
  <c r="F131" i="18"/>
  <c r="E131" i="18"/>
  <c r="D139" i="19"/>
  <c r="C139" i="19"/>
  <c r="D75" i="8"/>
  <c r="D81" i="8"/>
  <c r="E75" i="8"/>
  <c r="E81" i="8"/>
  <c r="E139" i="10"/>
  <c r="D133" i="19"/>
  <c r="F127" i="18"/>
  <c r="F133" i="18"/>
  <c r="E127" i="19"/>
  <c r="E137" i="19"/>
  <c r="E133" i="19"/>
  <c r="E134" i="17"/>
  <c r="E139" i="18"/>
  <c r="E131" i="19"/>
  <c r="F137" i="19"/>
  <c r="F131" i="19"/>
  <c r="E127" i="18"/>
  <c r="E137" i="18"/>
  <c r="E133" i="18"/>
  <c r="C75" i="8"/>
  <c r="C81" i="8"/>
  <c r="E135" i="20"/>
  <c r="E134" i="20"/>
  <c r="E133" i="17"/>
  <c r="E127" i="17"/>
  <c r="E137" i="17"/>
  <c r="F133" i="19"/>
  <c r="F127" i="19"/>
  <c r="C35" i="8"/>
  <c r="C56" i="8"/>
  <c r="C139" i="20"/>
  <c r="D139" i="10"/>
  <c r="E131" i="10"/>
  <c r="F75" i="8"/>
  <c r="F81" i="8"/>
  <c r="E134" i="10"/>
  <c r="C139" i="18"/>
  <c r="C133" i="17"/>
  <c r="C139" i="10"/>
  <c r="C133" i="18"/>
  <c r="D139" i="20"/>
  <c r="E79" i="8"/>
  <c r="E85" i="8"/>
  <c r="E35" i="8"/>
  <c r="E56" i="8"/>
  <c r="E139" i="20"/>
  <c r="D133" i="18"/>
  <c r="D139" i="17"/>
  <c r="D35" i="8"/>
  <c r="D56" i="8"/>
  <c r="D133" i="10"/>
  <c r="E139" i="17"/>
  <c r="E139" i="19"/>
  <c r="E127" i="20"/>
  <c r="E137" i="20"/>
  <c r="E133" i="20"/>
  <c r="F133" i="10"/>
  <c r="F127" i="10"/>
  <c r="E137" i="10"/>
  <c r="E127" i="10"/>
  <c r="E133" i="10"/>
  <c r="E136" i="18"/>
  <c r="C133" i="20"/>
  <c r="F131" i="17"/>
  <c r="F137" i="17"/>
  <c r="C139" i="17"/>
  <c r="C133" i="10"/>
  <c r="D139" i="18"/>
  <c r="D133" i="20"/>
  <c r="G35" i="8"/>
  <c r="G56" i="8"/>
  <c r="F87" i="8" s="1"/>
  <c r="F137" i="10"/>
  <c r="F131" i="10"/>
  <c r="E131" i="17"/>
  <c r="F35" i="8"/>
  <c r="F56" i="8"/>
  <c r="C133" i="19"/>
  <c r="F127" i="17"/>
  <c r="F133" i="17"/>
  <c r="F133" i="20"/>
  <c r="F127" i="20"/>
  <c r="E135" i="19"/>
  <c r="E136" i="20"/>
  <c r="E135" i="10"/>
  <c r="I63" i="7"/>
  <c r="D117" i="10"/>
  <c r="C143" i="10" s="1"/>
  <c r="D111" i="10"/>
  <c r="C137" i="10" s="1"/>
  <c r="D111" i="18"/>
  <c r="C137" i="18" s="1"/>
  <c r="D117" i="18"/>
  <c r="C143" i="18" s="1"/>
  <c r="E111" i="20"/>
  <c r="D137" i="20" s="1"/>
  <c r="E117" i="20"/>
  <c r="D143" i="20" s="1"/>
  <c r="E63" i="8"/>
  <c r="E65" i="8"/>
  <c r="E64" i="8"/>
  <c r="C60" i="8"/>
  <c r="C54" i="8"/>
  <c r="D117" i="20"/>
  <c r="C143" i="20" s="1"/>
  <c r="D111" i="20"/>
  <c r="C137" i="20" s="1"/>
  <c r="H65" i="7"/>
  <c r="E65" i="7"/>
  <c r="F65" i="7"/>
  <c r="C63" i="7"/>
  <c r="F63" i="7"/>
  <c r="C65" i="7"/>
  <c r="I65" i="7"/>
  <c r="G63" i="7"/>
  <c r="G65" i="7"/>
  <c r="H63" i="7"/>
  <c r="D63" i="7"/>
  <c r="D65" i="7"/>
  <c r="E63" i="7"/>
  <c r="F66" i="7"/>
  <c r="E66" i="7"/>
  <c r="E60" i="8"/>
  <c r="D91" i="8" s="1"/>
  <c r="E54" i="8"/>
  <c r="F117" i="19"/>
  <c r="F111" i="19"/>
  <c r="C111" i="20"/>
  <c r="C117" i="20"/>
  <c r="E117" i="18"/>
  <c r="D143" i="18" s="1"/>
  <c r="E111" i="18"/>
  <c r="D137" i="18" s="1"/>
  <c r="D111" i="17"/>
  <c r="C137" i="17" s="1"/>
  <c r="D117" i="17"/>
  <c r="C143" i="17" s="1"/>
  <c r="G111" i="20"/>
  <c r="G117" i="20"/>
  <c r="F143" i="20" s="1"/>
  <c r="G117" i="17"/>
  <c r="F143" i="17" s="1"/>
  <c r="G111" i="17"/>
  <c r="G60" i="8"/>
  <c r="F91" i="8" s="1"/>
  <c r="G54" i="8"/>
  <c r="F117" i="18"/>
  <c r="F111" i="18"/>
  <c r="E117" i="17"/>
  <c r="D143" i="17" s="1"/>
  <c r="E111" i="17"/>
  <c r="D137" i="17" s="1"/>
  <c r="G117" i="18"/>
  <c r="F143" i="18" s="1"/>
  <c r="G111" i="18"/>
  <c r="G117" i="10"/>
  <c r="F143" i="10" s="1"/>
  <c r="G111" i="10"/>
  <c r="D60" i="8"/>
  <c r="C91" i="8" s="1"/>
  <c r="D54" i="8"/>
  <c r="C117" i="18"/>
  <c r="C111" i="18"/>
  <c r="E111" i="10"/>
  <c r="D137" i="10" s="1"/>
  <c r="E117" i="10"/>
  <c r="D143" i="10" s="1"/>
  <c r="F111" i="17"/>
  <c r="F117" i="17"/>
  <c r="C117" i="17"/>
  <c r="C111" i="17"/>
  <c r="F111" i="20"/>
  <c r="F117" i="20"/>
  <c r="F60" i="8"/>
  <c r="F54" i="8"/>
  <c r="C117" i="19"/>
  <c r="E143" i="19" s="1"/>
  <c r="C111" i="19"/>
  <c r="G117" i="19"/>
  <c r="F143" i="19" s="1"/>
  <c r="G111" i="19"/>
  <c r="C117" i="10"/>
  <c r="C111" i="10"/>
  <c r="E111" i="19"/>
  <c r="D137" i="19" s="1"/>
  <c r="E117" i="19"/>
  <c r="D143" i="19" s="1"/>
  <c r="F111" i="10"/>
  <c r="F117" i="10"/>
  <c r="D111" i="19"/>
  <c r="C137" i="19" s="1"/>
  <c r="D117" i="19"/>
  <c r="C143" i="19" s="1"/>
  <c r="E143" i="17" l="1"/>
  <c r="E143" i="18"/>
  <c r="E143" i="10"/>
  <c r="D87" i="8"/>
  <c r="C87" i="8"/>
  <c r="E143" i="20"/>
  <c r="E91" i="8"/>
  <c r="E87" i="8"/>
  <c r="I66" i="7"/>
  <c r="F65" i="8"/>
  <c r="D65" i="8"/>
  <c r="C66" i="7"/>
  <c r="D66" i="7"/>
  <c r="H67" i="7"/>
  <c r="H66" i="7"/>
  <c r="G66" i="7"/>
  <c r="C65" i="8"/>
  <c r="D68" i="7"/>
  <c r="E64" i="7"/>
  <c r="I67" i="7"/>
  <c r="F67" i="7"/>
  <c r="C67" i="7"/>
  <c r="H68" i="7"/>
  <c r="D64" i="7"/>
  <c r="E68" i="7"/>
  <c r="E67" i="7"/>
  <c r="H64" i="7"/>
  <c r="F68" i="7"/>
  <c r="I64" i="7"/>
  <c r="C68" i="7"/>
  <c r="C64" i="7"/>
  <c r="D67" i="7"/>
  <c r="G68" i="7"/>
  <c r="G67" i="7"/>
  <c r="F64" i="7"/>
  <c r="G64" i="7"/>
  <c r="F63" i="8" l="1"/>
  <c r="F64" i="8"/>
  <c r="D64" i="8"/>
  <c r="C63" i="8"/>
  <c r="C64" i="8"/>
  <c r="D63" i="8"/>
</calcChain>
</file>

<file path=xl/sharedStrings.xml><?xml version="1.0" encoding="utf-8"?>
<sst xmlns="http://schemas.openxmlformats.org/spreadsheetml/2006/main" count="207" uniqueCount="27">
  <si>
    <t>Rekrytering</t>
  </si>
  <si>
    <t>Omställning</t>
  </si>
  <si>
    <t>Västra</t>
  </si>
  <si>
    <t>Last quarter</t>
  </si>
  <si>
    <t>Last year</t>
  </si>
  <si>
    <t>First year</t>
  </si>
  <si>
    <t>First quarter</t>
  </si>
  <si>
    <t>DONE</t>
  </si>
  <si>
    <t>&lt;- don't touch</t>
  </si>
  <si>
    <t>klar</t>
  </si>
  <si>
    <t>NY</t>
  </si>
  <si>
    <t>Bemanning</t>
  </si>
  <si>
    <t>Totalt</t>
  </si>
  <si>
    <t>År</t>
  </si>
  <si>
    <t>Administration &amp; Service</t>
  </si>
  <si>
    <t>Försäljning &amp; Kundtjänst</t>
  </si>
  <si>
    <t>Teknik</t>
  </si>
  <si>
    <t>IT</t>
  </si>
  <si>
    <t>Ekonomi &amp; Finans</t>
  </si>
  <si>
    <t>Industri &amp; Tillverkning</t>
  </si>
  <si>
    <t>Lager &amp; Logistik</t>
  </si>
  <si>
    <t>Övrigt</t>
  </si>
  <si>
    <t>rank</t>
  </si>
  <si>
    <t>Hälso- &amp; sjukvård/Omsorg</t>
  </si>
  <si>
    <t>Tillväxt</t>
  </si>
  <si>
    <t>Andel</t>
  </si>
  <si>
    <t>Sorted alphabetically and ranked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</si>
</sst>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0.0%"/>
    <numFmt numFmtId="166" formatCode="0.00000000000000000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Helvetica"/>
    </font>
    <font>
      <sz val="10"/>
      <name val="Helvetica"/>
    </font>
    <font>
      <b/>
      <sz val="8"/>
      <color theme="0"/>
      <name val="Helvetica"/>
    </font>
    <font>
      <b/>
      <sz val="8"/>
      <color rgb="FF795BA7"/>
      <name val="Calibri"/>
      <family val="2"/>
      <scheme val="minor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95BA7"/>
        <bgColor indexed="64"/>
      </patternFill>
    </fill>
    <fill>
      <patternFill patternType="solid">
        <fgColor rgb="FFEEEAF6"/>
        <bgColor indexed="64"/>
      </patternFill>
    </fill>
    <fill>
      <gradientFill degree="180">
        <stop position="0">
          <color theme="0"/>
        </stop>
        <stop position="1">
          <color rgb="FF795BA7"/>
        </stop>
      </gradient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rgb="FF795BA7"/>
      </top>
      <bottom style="medium">
        <color rgb="FF795BA7"/>
      </bottom>
      <diagonal/>
    </border>
    <border>
      <left/>
      <right/>
      <top style="medium">
        <color rgb="FF795BA7"/>
      </top>
      <bottom/>
      <diagonal/>
    </border>
    <border>
      <left style="medium">
        <color rgb="FF795BA7"/>
      </left>
      <right/>
      <top style="medium">
        <color rgb="FF795BA7"/>
      </top>
      <bottom/>
      <diagonal/>
    </border>
    <border>
      <left/>
      <right style="medium">
        <color rgb="FF795BA7"/>
      </right>
      <top style="medium">
        <color rgb="FF795BA7"/>
      </top>
      <bottom/>
      <diagonal/>
    </border>
    <border>
      <left style="medium">
        <color rgb="FF795BA7"/>
      </left>
      <right/>
      <top/>
      <bottom/>
      <diagonal/>
    </border>
    <border>
      <left/>
      <right style="medium">
        <color rgb="FF795BA7"/>
      </right>
      <top/>
      <bottom/>
      <diagonal/>
    </border>
    <border>
      <left style="medium">
        <color rgb="FF795BA7"/>
      </left>
      <right/>
      <top/>
      <bottom style="medium">
        <color rgb="FF795BA7"/>
      </bottom>
      <diagonal/>
    </border>
    <border>
      <left/>
      <right style="medium">
        <color rgb="FF795BA7"/>
      </right>
      <top style="medium">
        <color rgb="FF795BA7"/>
      </top>
      <bottom style="medium">
        <color rgb="FF795BA7"/>
      </bottom>
      <diagonal/>
    </border>
    <border>
      <left style="medium">
        <color rgb="FF795BA7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795BA7"/>
      </right>
      <top/>
      <bottom style="medium">
        <color theme="0"/>
      </bottom>
      <diagonal/>
    </border>
    <border>
      <left style="medium">
        <color rgb="FF795BA7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795BA7"/>
      </right>
      <top/>
      <bottom/>
      <diagonal/>
    </border>
    <border>
      <left/>
      <right style="thin">
        <color rgb="FF795BA7"/>
      </right>
      <top/>
      <bottom style="medium">
        <color theme="0"/>
      </bottom>
      <diagonal/>
    </border>
    <border>
      <left/>
      <right style="thin">
        <color rgb="FF795BA7"/>
      </right>
      <top style="medium">
        <color rgb="FF795BA7"/>
      </top>
      <bottom style="medium">
        <color rgb="FF795BA7"/>
      </bottom>
      <diagonal/>
    </border>
    <border>
      <left/>
      <right style="thin">
        <color rgb="FF795BA7"/>
      </right>
      <top style="thin">
        <color indexed="64"/>
      </top>
      <bottom/>
      <diagonal/>
    </border>
    <border>
      <left/>
      <right/>
      <top/>
      <bottom style="medium">
        <color rgb="FF795BA7"/>
      </bottom>
      <diagonal/>
    </border>
    <border>
      <left/>
      <right style="thin">
        <color rgb="FF795BA7"/>
      </right>
      <top style="medium">
        <color rgb="FF795BA7"/>
      </top>
      <bottom/>
      <diagonal/>
    </border>
    <border>
      <left/>
      <right style="thin">
        <color indexed="64"/>
      </right>
      <top style="medium">
        <color rgb="FF795BA7"/>
      </top>
      <bottom style="medium">
        <color rgb="FF795BA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795BA7"/>
      </left>
      <right/>
      <top style="medium">
        <color rgb="FF795BA7"/>
      </top>
      <bottom style="medium">
        <color rgb="FF795BA7"/>
      </bottom>
      <diagonal/>
    </border>
  </borders>
  <cellStyleXfs count="14">
    <xf numFmtId="0" fontId="0" fillId="0" borderId="0"/>
    <xf numFmtId="9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9" fontId="0" fillId="0" borderId="0" xfId="1" applyFont="1"/>
    <xf numFmtId="3" fontId="0" fillId="0" borderId="0" xfId="0" applyNumberFormat="1"/>
    <xf numFmtId="0" fontId="0" fillId="0" borderId="0" xfId="0" applyBorder="1"/>
    <xf numFmtId="0" fontId="6" fillId="0" borderId="0" xfId="0" applyFont="1"/>
    <xf numFmtId="2" fontId="0" fillId="0" borderId="0" xfId="0" applyNumberFormat="1"/>
    <xf numFmtId="2" fontId="0" fillId="0" borderId="0" xfId="0" applyNumberFormat="1" applyFill="1"/>
    <xf numFmtId="9" fontId="0" fillId="0" borderId="0" xfId="0" applyNumberFormat="1"/>
    <xf numFmtId="0" fontId="6" fillId="0" borderId="0" xfId="2"/>
    <xf numFmtId="9" fontId="0" fillId="0" borderId="0" xfId="3" applyFont="1"/>
    <xf numFmtId="0" fontId="6" fillId="0" borderId="0" xfId="2" applyFont="1"/>
    <xf numFmtId="0" fontId="6" fillId="0" borderId="0" xfId="2" applyBorder="1"/>
    <xf numFmtId="3" fontId="6" fillId="0" borderId="0" xfId="2" applyNumberFormat="1" applyBorder="1"/>
    <xf numFmtId="3" fontId="6" fillId="0" borderId="0" xfId="2" applyNumberFormat="1"/>
    <xf numFmtId="0" fontId="6" fillId="0" borderId="0" xfId="2"/>
    <xf numFmtId="0" fontId="6" fillId="0" borderId="0" xfId="2" applyFont="1"/>
    <xf numFmtId="3" fontId="6" fillId="0" borderId="0" xfId="2" applyNumberFormat="1" applyFont="1"/>
    <xf numFmtId="1" fontId="6" fillId="0" borderId="0" xfId="2" applyNumberFormat="1" applyBorder="1"/>
    <xf numFmtId="0" fontId="6" fillId="0" borderId="0" xfId="2" applyFill="1"/>
    <xf numFmtId="0" fontId="6" fillId="0" borderId="0" xfId="2" applyBorder="1"/>
    <xf numFmtId="0" fontId="6" fillId="0" borderId="0" xfId="0" applyFont="1" applyAlignment="1">
      <alignment horizontal="right"/>
    </xf>
    <xf numFmtId="1" fontId="0" fillId="0" borderId="0" xfId="0" applyNumberFormat="1"/>
    <xf numFmtId="165" fontId="0" fillId="0" borderId="0" xfId="1" applyNumberFormat="1" applyFont="1"/>
    <xf numFmtId="0" fontId="5" fillId="0" borderId="0" xfId="2" applyFont="1"/>
    <xf numFmtId="9" fontId="0" fillId="0" borderId="0" xfId="1" applyNumberFormat="1" applyFont="1"/>
    <xf numFmtId="0" fontId="5" fillId="0" borderId="0" xfId="0" applyFont="1"/>
    <xf numFmtId="0" fontId="8" fillId="4" borderId="0" xfId="0" applyFont="1" applyFill="1" applyBorder="1"/>
    <xf numFmtId="0" fontId="0" fillId="0" borderId="6" xfId="0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right"/>
    </xf>
    <xf numFmtId="0" fontId="12" fillId="5" borderId="9" xfId="0" applyFont="1" applyFill="1" applyBorder="1"/>
    <xf numFmtId="3" fontId="12" fillId="5" borderId="10" xfId="0" applyNumberFormat="1" applyFont="1" applyFill="1" applyBorder="1"/>
    <xf numFmtId="3" fontId="12" fillId="5" borderId="11" xfId="0" applyNumberFormat="1" applyFont="1" applyFill="1" applyBorder="1"/>
    <xf numFmtId="0" fontId="12" fillId="5" borderId="12" xfId="0" applyFont="1" applyFill="1" applyBorder="1"/>
    <xf numFmtId="0" fontId="12" fillId="5" borderId="7" xfId="0" applyFont="1" applyFill="1" applyBorder="1"/>
    <xf numFmtId="0" fontId="12" fillId="5" borderId="1" xfId="0" applyFont="1" applyFill="1" applyBorder="1"/>
    <xf numFmtId="3" fontId="12" fillId="5" borderId="1" xfId="0" applyNumberFormat="1" applyFont="1" applyFill="1" applyBorder="1"/>
    <xf numFmtId="9" fontId="12" fillId="5" borderId="10" xfId="1" applyFont="1" applyFill="1" applyBorder="1"/>
    <xf numFmtId="9" fontId="12" fillId="5" borderId="11" xfId="1" applyFont="1" applyFill="1" applyBorder="1"/>
    <xf numFmtId="9" fontId="12" fillId="5" borderId="1" xfId="1" applyFont="1" applyFill="1" applyBorder="1"/>
    <xf numFmtId="9" fontId="12" fillId="5" borderId="8" xfId="1" applyFont="1" applyFill="1" applyBorder="1"/>
    <xf numFmtId="0" fontId="11" fillId="4" borderId="0" xfId="0" applyFont="1" applyFill="1" applyBorder="1" applyAlignment="1">
      <alignment horizontal="right" wrapText="1"/>
    </xf>
    <xf numFmtId="9" fontId="12" fillId="5" borderId="10" xfId="1" applyNumberFormat="1" applyFont="1" applyFill="1" applyBorder="1"/>
    <xf numFmtId="9" fontId="6" fillId="0" borderId="0" xfId="1" applyFont="1"/>
    <xf numFmtId="0" fontId="6" fillId="0" borderId="0" xfId="2" applyAlignment="1"/>
    <xf numFmtId="10" fontId="6" fillId="0" borderId="0" xfId="1" applyNumberFormat="1" applyFont="1"/>
    <xf numFmtId="166" fontId="6" fillId="0" borderId="0" xfId="2" applyNumberFormat="1"/>
    <xf numFmtId="9" fontId="12" fillId="5" borderId="16" xfId="1" applyFont="1" applyFill="1" applyBorder="1"/>
    <xf numFmtId="9" fontId="12" fillId="5" borderId="17" xfId="1" applyFont="1" applyFill="1" applyBorder="1"/>
    <xf numFmtId="3" fontId="12" fillId="5" borderId="16" xfId="0" applyNumberFormat="1" applyFont="1" applyFill="1" applyBorder="1"/>
    <xf numFmtId="0" fontId="11" fillId="4" borderId="15" xfId="0" applyFont="1" applyFill="1" applyBorder="1" applyAlignment="1">
      <alignment horizontal="right"/>
    </xf>
    <xf numFmtId="0" fontId="8" fillId="3" borderId="15" xfId="0" applyFont="1" applyFill="1" applyBorder="1"/>
    <xf numFmtId="0" fontId="12" fillId="5" borderId="10" xfId="0" applyFont="1" applyFill="1" applyBorder="1"/>
    <xf numFmtId="0" fontId="12" fillId="5" borderId="13" xfId="0" applyFont="1" applyFill="1" applyBorder="1"/>
    <xf numFmtId="0" fontId="12" fillId="5" borderId="19" xfId="0" applyFont="1" applyFill="1" applyBorder="1"/>
    <xf numFmtId="0" fontId="0" fillId="0" borderId="15" xfId="0" applyBorder="1"/>
    <xf numFmtId="0" fontId="8" fillId="3" borderId="15" xfId="0" applyFont="1" applyFill="1" applyBorder="1" applyAlignment="1">
      <alignment horizontal="right"/>
    </xf>
    <xf numFmtId="0" fontId="6" fillId="0" borderId="15" xfId="2" applyBorder="1"/>
    <xf numFmtId="165" fontId="6" fillId="0" borderId="0" xfId="1" applyNumberFormat="1" applyFont="1"/>
    <xf numFmtId="9" fontId="12" fillId="5" borderId="11" xfId="1" applyNumberFormat="1" applyFont="1" applyFill="1" applyBorder="1"/>
    <xf numFmtId="9" fontId="12" fillId="5" borderId="1" xfId="1" applyNumberFormat="1" applyFont="1" applyFill="1" applyBorder="1"/>
    <xf numFmtId="9" fontId="12" fillId="5" borderId="21" xfId="1" applyFont="1" applyFill="1" applyBorder="1"/>
    <xf numFmtId="3" fontId="5" fillId="0" borderId="0" xfId="2" applyNumberFormat="1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3" fillId="7" borderId="0" xfId="0" applyFont="1" applyFill="1"/>
    <xf numFmtId="0" fontId="14" fillId="0" borderId="0" xfId="0" applyFont="1"/>
    <xf numFmtId="0" fontId="5" fillId="0" borderId="15" xfId="0" applyFont="1" applyBorder="1"/>
    <xf numFmtId="0" fontId="5" fillId="7" borderId="0" xfId="0" applyFont="1" applyFill="1"/>
    <xf numFmtId="0" fontId="6" fillId="0" borderId="22" xfId="2" applyBorder="1"/>
    <xf numFmtId="0" fontId="6" fillId="0" borderId="23" xfId="2" applyBorder="1"/>
    <xf numFmtId="0" fontId="5" fillId="0" borderId="24" xfId="2" applyFont="1" applyBorder="1"/>
    <xf numFmtId="0" fontId="0" fillId="2" borderId="25" xfId="0" applyFill="1" applyBorder="1"/>
    <xf numFmtId="0" fontId="0" fillId="2" borderId="27" xfId="0" applyFill="1" applyBorder="1"/>
    <xf numFmtId="3" fontId="6" fillId="0" borderId="28" xfId="2" applyNumberFormat="1" applyBorder="1"/>
    <xf numFmtId="9" fontId="0" fillId="0" borderId="0" xfId="3" applyFont="1" applyBorder="1"/>
    <xf numFmtId="0" fontId="5" fillId="0" borderId="23" xfId="2" applyFont="1" applyBorder="1"/>
    <xf numFmtId="10" fontId="6" fillId="0" borderId="26" xfId="1" applyNumberFormat="1" applyFont="1" applyBorder="1"/>
    <xf numFmtId="9" fontId="0" fillId="0" borderId="28" xfId="3" applyFont="1" applyBorder="1"/>
    <xf numFmtId="10" fontId="6" fillId="0" borderId="29" xfId="1" applyNumberFormat="1" applyFont="1" applyBorder="1"/>
    <xf numFmtId="0" fontId="14" fillId="0" borderId="27" xfId="0" applyFont="1" applyBorder="1"/>
    <xf numFmtId="0" fontId="14" fillId="0" borderId="29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9" fontId="15" fillId="0" borderId="0" xfId="1" applyFont="1"/>
    <xf numFmtId="3" fontId="1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4" fillId="0" borderId="0" xfId="2" applyFont="1"/>
    <xf numFmtId="9" fontId="14" fillId="0" borderId="0" xfId="3" applyFont="1"/>
    <xf numFmtId="3" fontId="14" fillId="0" borderId="0" xfId="2" applyNumberFormat="1" applyFont="1"/>
    <xf numFmtId="165" fontId="14" fillId="0" borderId="0" xfId="3" applyNumberFormat="1" applyFont="1"/>
    <xf numFmtId="1" fontId="6" fillId="0" borderId="0" xfId="2" applyNumberFormat="1"/>
    <xf numFmtId="10" fontId="14" fillId="0" borderId="0" xfId="3" applyNumberFormat="1" applyFont="1"/>
    <xf numFmtId="0" fontId="14" fillId="0" borderId="0" xfId="2" applyFont="1" applyAlignment="1"/>
    <xf numFmtId="9" fontId="5" fillId="0" borderId="0" xfId="3" applyFont="1"/>
    <xf numFmtId="1" fontId="5" fillId="0" borderId="0" xfId="2" applyNumberFormat="1" applyFont="1" applyBorder="1"/>
    <xf numFmtId="1" fontId="14" fillId="0" borderId="0" xfId="0" applyNumberFormat="1" applyFont="1"/>
    <xf numFmtId="0" fontId="16" fillId="8" borderId="0" xfId="0" applyFont="1" applyFill="1"/>
    <xf numFmtId="0" fontId="8" fillId="4" borderId="5" xfId="0" applyFont="1" applyFill="1" applyBorder="1"/>
    <xf numFmtId="0" fontId="8" fillId="3" borderId="5" xfId="0" applyFont="1" applyFill="1" applyBorder="1"/>
    <xf numFmtId="3" fontId="12" fillId="5" borderId="30" xfId="0" applyNumberFormat="1" applyFont="1" applyFill="1" applyBorder="1"/>
    <xf numFmtId="3" fontId="12" fillId="5" borderId="8" xfId="0" applyNumberFormat="1" applyFont="1" applyFill="1" applyBorder="1"/>
    <xf numFmtId="9" fontId="12" fillId="5" borderId="30" xfId="1" applyNumberFormat="1" applyFont="1" applyFill="1" applyBorder="1"/>
    <xf numFmtId="9" fontId="12" fillId="5" borderId="8" xfId="1" applyNumberFormat="1" applyFont="1" applyFill="1" applyBorder="1"/>
    <xf numFmtId="0" fontId="0" fillId="0" borderId="0" xfId="0" applyNumberFormat="1"/>
    <xf numFmtId="0" fontId="6" fillId="0" borderId="24" xfId="2" applyBorder="1"/>
    <xf numFmtId="9" fontId="6" fillId="0" borderId="0" xfId="1" applyFont="1" applyBorder="1"/>
    <xf numFmtId="9" fontId="6" fillId="0" borderId="28" xfId="1" applyFont="1" applyBorder="1"/>
    <xf numFmtId="10" fontId="5" fillId="0" borderId="0" xfId="1" applyNumberFormat="1" applyFont="1"/>
    <xf numFmtId="0" fontId="6" fillId="0" borderId="0" xfId="2" applyNumberFormat="1"/>
    <xf numFmtId="0" fontId="17" fillId="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3" fontId="11" fillId="6" borderId="5" xfId="0" applyNumberFormat="1" applyFont="1" applyFill="1" applyBorder="1" applyAlignment="1">
      <alignment horizontal="left"/>
    </xf>
    <xf numFmtId="3" fontId="11" fillId="6" borderId="0" xfId="0" applyNumberFormat="1" applyFont="1" applyFill="1" applyBorder="1" applyAlignment="1">
      <alignment horizontal="left"/>
    </xf>
    <xf numFmtId="3" fontId="11" fillId="6" borderId="6" xfId="0" applyNumberFormat="1" applyFont="1" applyFill="1" applyBorder="1" applyAlignment="1">
      <alignment horizontal="left"/>
    </xf>
    <xf numFmtId="3" fontId="11" fillId="6" borderId="3" xfId="0" applyNumberFormat="1" applyFont="1" applyFill="1" applyBorder="1" applyAlignment="1">
      <alignment horizontal="left"/>
    </xf>
    <xf numFmtId="3" fontId="11" fillId="6" borderId="2" xfId="0" applyNumberFormat="1" applyFont="1" applyFill="1" applyBorder="1" applyAlignment="1">
      <alignment horizontal="left"/>
    </xf>
    <xf numFmtId="3" fontId="11" fillId="6" borderId="4" xfId="0" applyNumberFormat="1" applyFont="1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11" fillId="6" borderId="5" xfId="0" applyNumberFormat="1" applyFont="1" applyFill="1" applyBorder="1" applyAlignment="1"/>
    <xf numFmtId="0" fontId="7" fillId="6" borderId="0" xfId="0" applyFont="1" applyFill="1" applyAlignment="1"/>
    <xf numFmtId="0" fontId="7" fillId="6" borderId="6" xfId="0" applyFont="1" applyFill="1" applyBorder="1" applyAlignment="1"/>
    <xf numFmtId="3" fontId="11" fillId="6" borderId="0" xfId="0" applyNumberFormat="1" applyFont="1" applyFill="1" applyBorder="1" applyAlignment="1"/>
    <xf numFmtId="0" fontId="7" fillId="6" borderId="0" xfId="0" applyFont="1" applyFill="1" applyBorder="1" applyAlignment="1"/>
    <xf numFmtId="0" fontId="0" fillId="0" borderId="0" xfId="0" applyBorder="1" applyAlignment="1"/>
    <xf numFmtId="0" fontId="0" fillId="0" borderId="15" xfId="0" applyBorder="1" applyAlignment="1"/>
    <xf numFmtId="0" fontId="9" fillId="4" borderId="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3" fontId="11" fillId="6" borderId="15" xfId="0" applyNumberFormat="1" applyFont="1" applyFill="1" applyBorder="1" applyAlignment="1"/>
    <xf numFmtId="0" fontId="9" fillId="4" borderId="2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7" fillId="6" borderId="15" xfId="0" applyFont="1" applyFill="1" applyBorder="1" applyAlignment="1"/>
  </cellXfs>
  <cellStyles count="14">
    <cellStyle name="Comma 2" xfId="5" xr:uid="{00000000-0005-0000-0000-000000000000}"/>
    <cellStyle name="Comma 3" xfId="7" xr:uid="{00000000-0005-0000-0000-000001000000}"/>
    <cellStyle name="Comma 4" xfId="10" xr:uid="{00000000-0005-0000-0000-000002000000}"/>
    <cellStyle name="Normal" xfId="0" builtinId="0"/>
    <cellStyle name="Normal 2" xfId="2" xr:uid="{00000000-0005-0000-0000-000004000000}"/>
    <cellStyle name="Normal 2 2" xfId="6" xr:uid="{00000000-0005-0000-0000-000005000000}"/>
    <cellStyle name="Normal 3" xfId="4" xr:uid="{00000000-0005-0000-0000-000006000000}"/>
    <cellStyle name="Normal 4" xfId="8" xr:uid="{00000000-0005-0000-0000-000007000000}"/>
    <cellStyle name="Normal 5" xfId="11" xr:uid="{00000000-0005-0000-0000-000008000000}"/>
    <cellStyle name="Normal 6" xfId="12" xr:uid="{00000000-0005-0000-0000-000009000000}"/>
    <cellStyle name="Percent" xfId="1" builtinId="5"/>
    <cellStyle name="Percent 2" xfId="3" xr:uid="{00000000-0005-0000-0000-00000B000000}"/>
    <cellStyle name="Percent 3" xfId="9" xr:uid="{00000000-0005-0000-0000-00000C000000}"/>
    <cellStyle name="Percent 4" xfId="13" xr:uid="{00000000-0005-0000-0000-00000D000000}"/>
  </cellStyles>
  <dxfs count="0"/>
  <tableStyles count="0" defaultTableStyle="TableStyleMedium9" defaultPivotStyle="PivotStyleLight16"/>
  <colors>
    <mruColors>
      <color rgb="FFBDBEC1"/>
      <color rgb="FF949599"/>
      <color rgb="FF6E6E70"/>
      <color rgb="FFF8C5E0"/>
      <color rgb="FFF39FCB"/>
      <color rgb="FFEF82BC"/>
      <color rgb="FFEC65AD"/>
      <color rgb="FFE73F98"/>
      <color rgb="FFE7E7E8"/>
      <color rgb="FFF9C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987199549583114E-2"/>
          <c:y val="0.18361125049084312"/>
          <c:w val="0.95044602863127914"/>
          <c:h val="0.6726147517162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'Riket grafer data'!$C$4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[0]!riket_grafer_procent_axel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[0]!riket_grafer_procent_varden</c:f>
              <c:numCache>
                <c:formatCode>0.00</c:formatCode>
                <c:ptCount val="48"/>
                <c:pt idx="0">
                  <c:v>-0.2043407393395579</c:v>
                </c:pt>
                <c:pt idx="1">
                  <c:v>-0.29850760022250544</c:v>
                </c:pt>
                <c:pt idx="2">
                  <c:v>-0.2592171978262317</c:v>
                </c:pt>
                <c:pt idx="3">
                  <c:v>-0.14387647388814059</c:v>
                </c:pt>
                <c:pt idx="4">
                  <c:v>2.6158648777905937E-2</c:v>
                </c:pt>
                <c:pt idx="5">
                  <c:v>0.25581050623699719</c:v>
                </c:pt>
                <c:pt idx="6">
                  <c:v>0.39132307057344262</c:v>
                </c:pt>
                <c:pt idx="7">
                  <c:v>0.42311487274135273</c:v>
                </c:pt>
                <c:pt idx="8">
                  <c:v>0.38937056989131325</c:v>
                </c:pt>
                <c:pt idx="9">
                  <c:v>0.26671409800655183</c:v>
                </c:pt>
                <c:pt idx="10">
                  <c:v>0.18383274418899309</c:v>
                </c:pt>
                <c:pt idx="11">
                  <c:v>8.6978942688904909E-2</c:v>
                </c:pt>
                <c:pt idx="12">
                  <c:v>3.6382266496191452E-2</c:v>
                </c:pt>
                <c:pt idx="13">
                  <c:v>8.9129297693284707E-3</c:v>
                </c:pt>
                <c:pt idx="14">
                  <c:v>-2.8938911900418463E-2</c:v>
                </c:pt>
                <c:pt idx="15">
                  <c:v>-4.1010069262469973E-2</c:v>
                </c:pt>
                <c:pt idx="16">
                  <c:v>-7.6717874722645157E-2</c:v>
                </c:pt>
                <c:pt idx="17">
                  <c:v>-3.5285029543109761E-2</c:v>
                </c:pt>
                <c:pt idx="18">
                  <c:v>6.8234852580331224E-3</c:v>
                </c:pt>
                <c:pt idx="19">
                  <c:v>5.3936159923047546E-2</c:v>
                </c:pt>
                <c:pt idx="20">
                  <c:v>8.6178404275755238E-2</c:v>
                </c:pt>
                <c:pt idx="21">
                  <c:v>5.3407427266295208E-2</c:v>
                </c:pt>
                <c:pt idx="22">
                  <c:v>3.4016815915742654E-2</c:v>
                </c:pt>
                <c:pt idx="23">
                  <c:v>2.4140762237136491E-2</c:v>
                </c:pt>
                <c:pt idx="24">
                  <c:v>0.1076479935444806</c:v>
                </c:pt>
                <c:pt idx="25">
                  <c:v>0.15813148495551035</c:v>
                </c:pt>
                <c:pt idx="26">
                  <c:v>0.15891986988983997</c:v>
                </c:pt>
                <c:pt idx="27">
                  <c:v>0.16986116540559651</c:v>
                </c:pt>
                <c:pt idx="28">
                  <c:v>8.9680242977721009E-2</c:v>
                </c:pt>
                <c:pt idx="29">
                  <c:v>9.7541040082499614E-2</c:v>
                </c:pt>
                <c:pt idx="30">
                  <c:v>6.9786808593258226E-2</c:v>
                </c:pt>
                <c:pt idx="31">
                  <c:v>0.11986029792176181</c:v>
                </c:pt>
                <c:pt idx="32">
                  <c:v>0.18817162955635991</c:v>
                </c:pt>
                <c:pt idx="33">
                  <c:v>0.11567828620125621</c:v>
                </c:pt>
                <c:pt idx="34">
                  <c:v>0.12409231688113964</c:v>
                </c:pt>
                <c:pt idx="35">
                  <c:v>0.10516937351259684</c:v>
                </c:pt>
                <c:pt idx="36">
                  <c:v>5.4302674033936828E-2</c:v>
                </c:pt>
                <c:pt idx="37">
                  <c:v>3.8725051259080816E-2</c:v>
                </c:pt>
                <c:pt idx="38">
                  <c:v>4.2586901212439731E-3</c:v>
                </c:pt>
                <c:pt idx="39">
                  <c:v>-4.3227626520074565E-2</c:v>
                </c:pt>
                <c:pt idx="40">
                  <c:v>-5.7978975448159144E-2</c:v>
                </c:pt>
                <c:pt idx="41">
                  <c:v>-7.0416104342207117E-2</c:v>
                </c:pt>
                <c:pt idx="42">
                  <c:v>-7.7503041154296362E-2</c:v>
                </c:pt>
                <c:pt idx="43">
                  <c:v>-0.11987774001813707</c:v>
                </c:pt>
                <c:pt idx="44">
                  <c:v>-0.12503749692843555</c:v>
                </c:pt>
                <c:pt idx="45">
                  <c:v>-0.2621830920051495</c:v>
                </c:pt>
                <c:pt idx="46">
                  <c:v>-0.2082690314166063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1-4202-9EF4-26C6EA365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04179200"/>
        <c:axId val="104924288"/>
      </c:barChart>
      <c:catAx>
        <c:axId val="10417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104924288"/>
        <c:crosses val="autoZero"/>
        <c:auto val="1"/>
        <c:lblAlgn val="ctr"/>
        <c:lblOffset val="100"/>
        <c:noMultiLvlLbl val="0"/>
      </c:catAx>
      <c:valAx>
        <c:axId val="1049242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10417920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86038269763615E-2"/>
          <c:y val="0.11126420060025619"/>
          <c:w val="0.95262659970347008"/>
          <c:h val="0.62145309720776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'Regioner_Norra data'!$M$81:$M$89</c:f>
              <c:strCache>
                <c:ptCount val="9"/>
                <c:pt idx="0">
                  <c:v>Teknik</c:v>
                </c:pt>
                <c:pt idx="1">
                  <c:v>Ekonomi &amp; Finans</c:v>
                </c:pt>
                <c:pt idx="2">
                  <c:v>IT</c:v>
                </c:pt>
                <c:pt idx="3">
                  <c:v>Övrigt</c:v>
                </c:pt>
                <c:pt idx="4">
                  <c:v>Försäljning &amp; Kundtjänst</c:v>
                </c:pt>
                <c:pt idx="5">
                  <c:v>Administration &amp; Service</c:v>
                </c:pt>
                <c:pt idx="6">
                  <c:v>Lager &amp; Logistik</c:v>
                </c:pt>
                <c:pt idx="7">
                  <c:v>Hälso- &amp; sjukvård/Omsorg</c:v>
                </c:pt>
                <c:pt idx="8">
                  <c:v>Industri &amp; Tillverkning</c:v>
                </c:pt>
              </c:strCache>
            </c:strRef>
          </c:cat>
          <c:val>
            <c:numRef>
              <c:f>'Regioner_Norra data'!$N$81:$N$89</c:f>
              <c:numCache>
                <c:formatCode>0%</c:formatCode>
                <c:ptCount val="9"/>
                <c:pt idx="0">
                  <c:v>-0.35430522556365018</c:v>
                </c:pt>
                <c:pt idx="1">
                  <c:v>-0.20619325124598326</c:v>
                </c:pt>
                <c:pt idx="2">
                  <c:v>-0.3033716890708586</c:v>
                </c:pt>
                <c:pt idx="3">
                  <c:v>0.59826693875469228</c:v>
                </c:pt>
                <c:pt idx="4">
                  <c:v>4.3754644746506199E-2</c:v>
                </c:pt>
                <c:pt idx="5">
                  <c:v>-3.7679863976472966E-2</c:v>
                </c:pt>
                <c:pt idx="6">
                  <c:v>4.222117221423978E-2</c:v>
                </c:pt>
                <c:pt idx="7">
                  <c:v>-0.23598830220939832</c:v>
                </c:pt>
                <c:pt idx="8">
                  <c:v>-0.33180924192971673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9-4589-8A0F-468F131072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411335296"/>
        <c:axId val="411417600"/>
      </c:barChart>
      <c:catAx>
        <c:axId val="41133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41141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1417600"/>
        <c:scaling>
          <c:orientation val="minMax"/>
          <c:max val="0.60000000000000009"/>
        </c:scaling>
        <c:delete val="1"/>
        <c:axPos val="r"/>
        <c:numFmt formatCode="0%" sourceLinked="1"/>
        <c:majorTickMark val="out"/>
        <c:minorTickMark val="none"/>
        <c:tickLblPos val="nextTo"/>
        <c:crossAx val="411335296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ln w="6350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E7E7E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44-46A2-923B-708A360E3E20}"/>
              </c:ext>
            </c:extLst>
          </c:dPt>
          <c:dPt>
            <c:idx val="1"/>
            <c:bubble3D val="0"/>
            <c:spPr>
              <a:solidFill>
                <a:srgbClr val="BDBEC1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44-46A2-923B-708A360E3E20}"/>
              </c:ext>
            </c:extLst>
          </c:dPt>
          <c:dPt>
            <c:idx val="2"/>
            <c:bubble3D val="0"/>
            <c:spPr>
              <a:solidFill>
                <a:srgbClr val="949599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844-46A2-923B-708A360E3E20}"/>
              </c:ext>
            </c:extLst>
          </c:dPt>
          <c:dPt>
            <c:idx val="3"/>
            <c:bubble3D val="0"/>
            <c:spPr>
              <a:solidFill>
                <a:srgbClr val="6E6E7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844-46A2-923B-708A360E3E20}"/>
              </c:ext>
            </c:extLst>
          </c:dPt>
          <c:dPt>
            <c:idx val="4"/>
            <c:bubble3D val="0"/>
            <c:spPr>
              <a:solidFill>
                <a:srgbClr val="F8C5E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844-46A2-923B-708A360E3E20}"/>
              </c:ext>
            </c:extLst>
          </c:dPt>
          <c:dPt>
            <c:idx val="5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844-46A2-923B-708A360E3E20}"/>
              </c:ext>
            </c:extLst>
          </c:dPt>
          <c:dPt>
            <c:idx val="6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844-46A2-923B-708A360E3E20}"/>
              </c:ext>
            </c:extLst>
          </c:dPt>
          <c:dPt>
            <c:idx val="7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844-46A2-923B-708A360E3E20}"/>
              </c:ext>
            </c:extLst>
          </c:dPt>
          <c:dPt>
            <c:idx val="8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844-46A2-923B-708A360E3E20}"/>
              </c:ext>
            </c:extLst>
          </c:dPt>
          <c:dPt>
            <c:idx val="9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844-46A2-923B-708A360E3E20}"/>
              </c:ext>
            </c:extLst>
          </c:dPt>
          <c:dPt>
            <c:idx val="10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5844-46A2-923B-708A360E3E20}"/>
              </c:ext>
            </c:extLst>
          </c:dPt>
          <c:dPt>
            <c:idx val="11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844-46A2-923B-708A360E3E20}"/>
              </c:ext>
            </c:extLst>
          </c:dPt>
          <c:dPt>
            <c:idx val="12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5844-46A2-923B-708A360E3E20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844-46A2-923B-708A360E3E20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844-46A2-923B-708A360E3E20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844-46A2-923B-708A360E3E20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844-46A2-923B-708A360E3E20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844-46A2-923B-708A360E3E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'Regioner_Norra data'!$M$81:$M$89</c:f>
              <c:strCache>
                <c:ptCount val="9"/>
                <c:pt idx="0">
                  <c:v>Teknik</c:v>
                </c:pt>
                <c:pt idx="1">
                  <c:v>Ekonomi &amp; Finans</c:v>
                </c:pt>
                <c:pt idx="2">
                  <c:v>IT</c:v>
                </c:pt>
                <c:pt idx="3">
                  <c:v>Övrigt</c:v>
                </c:pt>
                <c:pt idx="4">
                  <c:v>Försäljning &amp; Kundtjänst</c:v>
                </c:pt>
                <c:pt idx="5">
                  <c:v>Administration &amp; Service</c:v>
                </c:pt>
                <c:pt idx="6">
                  <c:v>Lager &amp; Logistik</c:v>
                </c:pt>
                <c:pt idx="7">
                  <c:v>Hälso- &amp; sjukvård/Omsorg</c:v>
                </c:pt>
                <c:pt idx="8">
                  <c:v>Industri &amp; Tillverkning</c:v>
                </c:pt>
              </c:strCache>
            </c:strRef>
          </c:cat>
          <c:val>
            <c:numRef>
              <c:f>'Regioner_Norra data'!$O$81:$O$89</c:f>
              <c:numCache>
                <c:formatCode>0.00%</c:formatCode>
                <c:ptCount val="9"/>
                <c:pt idx="0">
                  <c:v>3.6611598155345079E-2</c:v>
                </c:pt>
                <c:pt idx="1">
                  <c:v>4.0357330059364267E-2</c:v>
                </c:pt>
                <c:pt idx="2">
                  <c:v>4.0811738796962628E-2</c:v>
                </c:pt>
                <c:pt idx="3">
                  <c:v>5.2978692933681786E-2</c:v>
                </c:pt>
                <c:pt idx="4">
                  <c:v>9.9936499963608594E-2</c:v>
                </c:pt>
                <c:pt idx="5">
                  <c:v>0.10221744701570849</c:v>
                </c:pt>
                <c:pt idx="6">
                  <c:v>0.14894666499997439</c:v>
                </c:pt>
                <c:pt idx="7">
                  <c:v>0.18121639133087517</c:v>
                </c:pt>
                <c:pt idx="8">
                  <c:v>0.29692363674447958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844-46A2-923B-708A360E3E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987199549583114E-2"/>
          <c:y val="0.18361125049084312"/>
          <c:w val="0.95044602863127914"/>
          <c:h val="0.6726147517162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'Regioner_Mellan data'!$A$3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[0]!regioner_mellan_omsattning_axel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[0]!regioner_mellan_omsattning_procent</c:f>
              <c:numCache>
                <c:formatCode>0%</c:formatCode>
                <c:ptCount val="48"/>
                <c:pt idx="0">
                  <c:v>-0.14482450530643262</c:v>
                </c:pt>
                <c:pt idx="1">
                  <c:v>-0.28710199200753977</c:v>
                </c:pt>
                <c:pt idx="2">
                  <c:v>-0.23387207011187849</c:v>
                </c:pt>
                <c:pt idx="3">
                  <c:v>-4.2151597949577346E-2</c:v>
                </c:pt>
                <c:pt idx="4">
                  <c:v>8.35868518671639E-2</c:v>
                </c:pt>
                <c:pt idx="5">
                  <c:v>0.41677062552441801</c:v>
                </c:pt>
                <c:pt idx="6">
                  <c:v>0.55285410339991592</c:v>
                </c:pt>
                <c:pt idx="7">
                  <c:v>0.52943798025911015</c:v>
                </c:pt>
                <c:pt idx="8">
                  <c:v>0.52437726078014979</c:v>
                </c:pt>
                <c:pt idx="9">
                  <c:v>0.3742573168551343</c:v>
                </c:pt>
                <c:pt idx="10">
                  <c:v>0.21800620698678824</c:v>
                </c:pt>
                <c:pt idx="11">
                  <c:v>0.10621257359869979</c:v>
                </c:pt>
                <c:pt idx="12">
                  <c:v>0.11007292647788415</c:v>
                </c:pt>
                <c:pt idx="13">
                  <c:v>5.5271560973498286E-2</c:v>
                </c:pt>
                <c:pt idx="14">
                  <c:v>3.962846360368872E-2</c:v>
                </c:pt>
                <c:pt idx="15">
                  <c:v>-3.9228817810276297E-2</c:v>
                </c:pt>
                <c:pt idx="16">
                  <c:v>-5.4690791111538059E-2</c:v>
                </c:pt>
                <c:pt idx="17">
                  <c:v>-5.2931272353240475E-3</c:v>
                </c:pt>
                <c:pt idx="18">
                  <c:v>-1.287905356353417E-2</c:v>
                </c:pt>
                <c:pt idx="19">
                  <c:v>7.3171142013901042E-2</c:v>
                </c:pt>
                <c:pt idx="20">
                  <c:v>1.8023972980440464E-2</c:v>
                </c:pt>
                <c:pt idx="21">
                  <c:v>-7.0580204444809155E-2</c:v>
                </c:pt>
                <c:pt idx="22">
                  <c:v>-5.1451579712811737E-2</c:v>
                </c:pt>
                <c:pt idx="23">
                  <c:v>-1.4170373426993068E-2</c:v>
                </c:pt>
                <c:pt idx="24">
                  <c:v>0.15154002249704937</c:v>
                </c:pt>
                <c:pt idx="25">
                  <c:v>0.14988173235847324</c:v>
                </c:pt>
                <c:pt idx="26">
                  <c:v>0.153031271570713</c:v>
                </c:pt>
                <c:pt idx="27">
                  <c:v>9.4313611012502019E-2</c:v>
                </c:pt>
                <c:pt idx="28">
                  <c:v>-5.2270881422835223E-2</c:v>
                </c:pt>
                <c:pt idx="29">
                  <c:v>3.9989626528348553E-2</c:v>
                </c:pt>
                <c:pt idx="30">
                  <c:v>-2.9413790458491958E-2</c:v>
                </c:pt>
                <c:pt idx="31">
                  <c:v>2.9748750517530991E-2</c:v>
                </c:pt>
                <c:pt idx="32">
                  <c:v>0.14868343956749952</c:v>
                </c:pt>
                <c:pt idx="33">
                  <c:v>0.11040058876123121</c:v>
                </c:pt>
                <c:pt idx="34">
                  <c:v>0.14887975228640196</c:v>
                </c:pt>
                <c:pt idx="35">
                  <c:v>0.17782132303221873</c:v>
                </c:pt>
                <c:pt idx="36">
                  <c:v>5.4741381381802769E-2</c:v>
                </c:pt>
                <c:pt idx="37">
                  <c:v>4.8049166223059159E-2</c:v>
                </c:pt>
                <c:pt idx="38">
                  <c:v>1.8503977707776422E-2</c:v>
                </c:pt>
                <c:pt idx="39">
                  <c:v>-1.6973245698074457E-2</c:v>
                </c:pt>
                <c:pt idx="40">
                  <c:v>-1.5267912415401852E-2</c:v>
                </c:pt>
                <c:pt idx="41">
                  <c:v>-5.2126781343846386E-2</c:v>
                </c:pt>
                <c:pt idx="42">
                  <c:v>-7.0762380386675983E-2</c:v>
                </c:pt>
                <c:pt idx="43">
                  <c:v>-0.12594374124626503</c:v>
                </c:pt>
                <c:pt idx="44">
                  <c:v>-0.11880658496787015</c:v>
                </c:pt>
                <c:pt idx="45">
                  <c:v>-0.22486444750307188</c:v>
                </c:pt>
                <c:pt idx="46">
                  <c:v>-0.20782662992870679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A-475A-AD66-D55EA5C43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443806080"/>
        <c:axId val="443807616"/>
      </c:barChart>
      <c:catAx>
        <c:axId val="44380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443807616"/>
        <c:crosses val="autoZero"/>
        <c:auto val="1"/>
        <c:lblAlgn val="ctr"/>
        <c:lblOffset val="100"/>
        <c:noMultiLvlLbl val="0"/>
      </c:catAx>
      <c:valAx>
        <c:axId val="443807616"/>
        <c:scaling>
          <c:orientation val="minMax"/>
          <c:max val="0.65000000000000013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44380608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286038269763615E-2"/>
          <c:y val="0.11126420060025619"/>
          <c:w val="0.95262659970347008"/>
          <c:h val="0.62145309720776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'Regioner_Mellan data'!$M$81:$M$89</c:f>
              <c:strCache>
                <c:ptCount val="9"/>
                <c:pt idx="0">
                  <c:v>Försäljning &amp; Kundtjänst</c:v>
                </c:pt>
                <c:pt idx="1">
                  <c:v>Övrigt</c:v>
                </c:pt>
                <c:pt idx="2">
                  <c:v>IT</c:v>
                </c:pt>
                <c:pt idx="3">
                  <c:v>Teknik</c:v>
                </c:pt>
                <c:pt idx="4">
                  <c:v>Ekonomi &amp; Finans</c:v>
                </c:pt>
                <c:pt idx="5">
                  <c:v>Administration &amp; Service</c:v>
                </c:pt>
                <c:pt idx="6">
                  <c:v>Hälso- &amp; sjukvård/Omsorg</c:v>
                </c:pt>
                <c:pt idx="7">
                  <c:v>Industri &amp; Tillverkning</c:v>
                </c:pt>
                <c:pt idx="8">
                  <c:v>Lager &amp; Logistik</c:v>
                </c:pt>
              </c:strCache>
            </c:strRef>
          </c:cat>
          <c:val>
            <c:numRef>
              <c:f>'Regioner_Mellan data'!$N$81:$N$89</c:f>
              <c:numCache>
                <c:formatCode>0%</c:formatCode>
                <c:ptCount val="9"/>
                <c:pt idx="0">
                  <c:v>-0.33057581642353223</c:v>
                </c:pt>
                <c:pt idx="1">
                  <c:v>0.30005461295457081</c:v>
                </c:pt>
                <c:pt idx="2">
                  <c:v>-0.36350821411192119</c:v>
                </c:pt>
                <c:pt idx="3">
                  <c:v>-0.36158666029454878</c:v>
                </c:pt>
                <c:pt idx="4">
                  <c:v>2.0707723864638854E-2</c:v>
                </c:pt>
                <c:pt idx="5">
                  <c:v>-0.22857733966128566</c:v>
                </c:pt>
                <c:pt idx="6">
                  <c:v>0.13612491285723255</c:v>
                </c:pt>
                <c:pt idx="7">
                  <c:v>-0.37985429323829839</c:v>
                </c:pt>
                <c:pt idx="8">
                  <c:v>-3.39233319189444E-3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8-4799-9BC9-CC56869CDD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555876352"/>
        <c:axId val="555879040"/>
      </c:barChart>
      <c:catAx>
        <c:axId val="55587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558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5879040"/>
        <c:scaling>
          <c:orientation val="minMax"/>
          <c:max val="0.32000000000000006"/>
        </c:scaling>
        <c:delete val="1"/>
        <c:axPos val="r"/>
        <c:numFmt formatCode="0%" sourceLinked="1"/>
        <c:majorTickMark val="out"/>
        <c:minorTickMark val="none"/>
        <c:tickLblPos val="nextTo"/>
        <c:crossAx val="555876352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ln w="6350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E7E7E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94-4E62-A410-57F3AD411C14}"/>
              </c:ext>
            </c:extLst>
          </c:dPt>
          <c:dPt>
            <c:idx val="1"/>
            <c:bubble3D val="0"/>
            <c:spPr>
              <a:solidFill>
                <a:srgbClr val="BDBEC1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94-4E62-A410-57F3AD411C14}"/>
              </c:ext>
            </c:extLst>
          </c:dPt>
          <c:dPt>
            <c:idx val="2"/>
            <c:bubble3D val="0"/>
            <c:spPr>
              <a:solidFill>
                <a:srgbClr val="949599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94-4E62-A410-57F3AD411C14}"/>
              </c:ext>
            </c:extLst>
          </c:dPt>
          <c:dPt>
            <c:idx val="3"/>
            <c:bubble3D val="0"/>
            <c:spPr>
              <a:solidFill>
                <a:srgbClr val="6E6E7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94-4E62-A410-57F3AD411C14}"/>
              </c:ext>
            </c:extLst>
          </c:dPt>
          <c:dPt>
            <c:idx val="4"/>
            <c:bubble3D val="0"/>
            <c:spPr>
              <a:solidFill>
                <a:srgbClr val="F8C5E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94-4E62-A410-57F3AD411C14}"/>
              </c:ext>
            </c:extLst>
          </c:dPt>
          <c:dPt>
            <c:idx val="5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94-4E62-A410-57F3AD411C14}"/>
              </c:ext>
            </c:extLst>
          </c:dPt>
          <c:dPt>
            <c:idx val="6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94-4E62-A410-57F3AD411C14}"/>
              </c:ext>
            </c:extLst>
          </c:dPt>
          <c:dPt>
            <c:idx val="7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494-4E62-A410-57F3AD411C14}"/>
              </c:ext>
            </c:extLst>
          </c:dPt>
          <c:dPt>
            <c:idx val="8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494-4E62-A410-57F3AD411C14}"/>
              </c:ext>
            </c:extLst>
          </c:dPt>
          <c:dPt>
            <c:idx val="9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0494-4E62-A410-57F3AD411C14}"/>
              </c:ext>
            </c:extLst>
          </c:dPt>
          <c:dPt>
            <c:idx val="10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0494-4E62-A410-57F3AD411C14}"/>
              </c:ext>
            </c:extLst>
          </c:dPt>
          <c:dPt>
            <c:idx val="11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0494-4E62-A410-57F3AD411C14}"/>
              </c:ext>
            </c:extLst>
          </c:dPt>
          <c:dPt>
            <c:idx val="12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494-4E62-A410-57F3AD411C14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494-4E62-A410-57F3AD411C14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94-4E62-A410-57F3AD411C14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494-4E62-A410-57F3AD411C14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494-4E62-A410-57F3AD411C14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494-4E62-A410-57F3AD411C1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'Regioner_Mellan data'!$M$81:$M$89</c:f>
              <c:strCache>
                <c:ptCount val="9"/>
                <c:pt idx="0">
                  <c:v>Försäljning &amp; Kundtjänst</c:v>
                </c:pt>
                <c:pt idx="1">
                  <c:v>Övrigt</c:v>
                </c:pt>
                <c:pt idx="2">
                  <c:v>IT</c:v>
                </c:pt>
                <c:pt idx="3">
                  <c:v>Teknik</c:v>
                </c:pt>
                <c:pt idx="4">
                  <c:v>Ekonomi &amp; Finans</c:v>
                </c:pt>
                <c:pt idx="5">
                  <c:v>Administration &amp; Service</c:v>
                </c:pt>
                <c:pt idx="6">
                  <c:v>Hälso- &amp; sjukvård/Omsorg</c:v>
                </c:pt>
                <c:pt idx="7">
                  <c:v>Industri &amp; Tillverkning</c:v>
                </c:pt>
                <c:pt idx="8">
                  <c:v>Lager &amp; Logistik</c:v>
                </c:pt>
              </c:strCache>
            </c:strRef>
          </c:cat>
          <c:val>
            <c:numRef>
              <c:f>'Regioner_Mellan data'!$O$81:$O$89</c:f>
              <c:numCache>
                <c:formatCode>0.00%</c:formatCode>
                <c:ptCount val="9"/>
                <c:pt idx="0">
                  <c:v>1.7963473637889058E-2</c:v>
                </c:pt>
                <c:pt idx="1">
                  <c:v>2.0202696441123581E-2</c:v>
                </c:pt>
                <c:pt idx="2">
                  <c:v>5.1567555716190046E-2</c:v>
                </c:pt>
                <c:pt idx="3">
                  <c:v>5.8357136803556003E-2</c:v>
                </c:pt>
                <c:pt idx="4">
                  <c:v>6.6488860224864874E-2</c:v>
                </c:pt>
                <c:pt idx="5">
                  <c:v>8.9324470683253554E-2</c:v>
                </c:pt>
                <c:pt idx="6">
                  <c:v>9.323336033812539E-2</c:v>
                </c:pt>
                <c:pt idx="7">
                  <c:v>0.29491515123975132</c:v>
                </c:pt>
                <c:pt idx="8">
                  <c:v>0.30794729491524608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494-4E62-A410-57F3AD411C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987199549583114E-2"/>
          <c:y val="0.18361125049084312"/>
          <c:w val="0.95044602863127914"/>
          <c:h val="0.6726147517162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'Regioner_Stockholm data'!$A$3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[0]!regioner_stockholm_omsattning_axel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[0]!regioner_stockholm_omsattning_procent</c:f>
              <c:numCache>
                <c:formatCode>0%</c:formatCode>
                <c:ptCount val="48"/>
                <c:pt idx="0">
                  <c:v>-6.6287751467389272E-2</c:v>
                </c:pt>
                <c:pt idx="1">
                  <c:v>-0.18035805695454463</c:v>
                </c:pt>
                <c:pt idx="2">
                  <c:v>-0.15880430901148629</c:v>
                </c:pt>
                <c:pt idx="3">
                  <c:v>-0.15163306918003988</c:v>
                </c:pt>
                <c:pt idx="4">
                  <c:v>-8.1523831640430464E-2</c:v>
                </c:pt>
                <c:pt idx="5">
                  <c:v>4.3589814698804796E-2</c:v>
                </c:pt>
                <c:pt idx="6">
                  <c:v>0.11781278701599308</c:v>
                </c:pt>
                <c:pt idx="7">
                  <c:v>0.20851732364557068</c:v>
                </c:pt>
                <c:pt idx="8">
                  <c:v>0.19397470092996733</c:v>
                </c:pt>
                <c:pt idx="9">
                  <c:v>8.7680961327609747E-2</c:v>
                </c:pt>
                <c:pt idx="10">
                  <c:v>8.2312002905994899E-2</c:v>
                </c:pt>
                <c:pt idx="11">
                  <c:v>3.2919718105438728E-2</c:v>
                </c:pt>
                <c:pt idx="12">
                  <c:v>3.9418013874986883E-2</c:v>
                </c:pt>
                <c:pt idx="13">
                  <c:v>3.7976711329876005E-2</c:v>
                </c:pt>
                <c:pt idx="14">
                  <c:v>-3.8788327649492464E-2</c:v>
                </c:pt>
                <c:pt idx="15">
                  <c:v>-6.5226472046559222E-2</c:v>
                </c:pt>
                <c:pt idx="16">
                  <c:v>-0.11394178450423387</c:v>
                </c:pt>
                <c:pt idx="17">
                  <c:v>-7.5793228286195544E-2</c:v>
                </c:pt>
                <c:pt idx="18">
                  <c:v>-9.8005367463606073E-3</c:v>
                </c:pt>
                <c:pt idx="19">
                  <c:v>1.0063047183389401E-2</c:v>
                </c:pt>
                <c:pt idx="20">
                  <c:v>6.5133571199795945E-2</c:v>
                </c:pt>
                <c:pt idx="21">
                  <c:v>8.1167276757683607E-2</c:v>
                </c:pt>
                <c:pt idx="22">
                  <c:v>5.6412098101030449E-2</c:v>
                </c:pt>
                <c:pt idx="23">
                  <c:v>7.3769686388147931E-2</c:v>
                </c:pt>
                <c:pt idx="24">
                  <c:v>9.4606508037080608E-2</c:v>
                </c:pt>
                <c:pt idx="25">
                  <c:v>3.7810516080132459E-2</c:v>
                </c:pt>
                <c:pt idx="26">
                  <c:v>6.3296291674572971E-2</c:v>
                </c:pt>
                <c:pt idx="27">
                  <c:v>7.7786270387704678E-2</c:v>
                </c:pt>
                <c:pt idx="28">
                  <c:v>1.425987392908599E-2</c:v>
                </c:pt>
                <c:pt idx="29">
                  <c:v>7.4674481309153121E-2</c:v>
                </c:pt>
                <c:pt idx="30">
                  <c:v>9.5456351798330924E-2</c:v>
                </c:pt>
                <c:pt idx="31">
                  <c:v>0.12080389828154935</c:v>
                </c:pt>
                <c:pt idx="32">
                  <c:v>0.13230455190320287</c:v>
                </c:pt>
                <c:pt idx="33">
                  <c:v>0.10565977749953201</c:v>
                </c:pt>
                <c:pt idx="34">
                  <c:v>6.1404690839279824E-2</c:v>
                </c:pt>
                <c:pt idx="35">
                  <c:v>3.7368518841391855E-2</c:v>
                </c:pt>
                <c:pt idx="36">
                  <c:v>6.3280804686087197E-2</c:v>
                </c:pt>
                <c:pt idx="37">
                  <c:v>7.5863384231134021E-2</c:v>
                </c:pt>
                <c:pt idx="38">
                  <c:v>-4.4456663380507246E-3</c:v>
                </c:pt>
                <c:pt idx="39">
                  <c:v>-5.8627533741211532E-2</c:v>
                </c:pt>
                <c:pt idx="40">
                  <c:v>-4.9450797867576508E-2</c:v>
                </c:pt>
                <c:pt idx="41">
                  <c:v>-7.5895123227775155E-2</c:v>
                </c:pt>
                <c:pt idx="42">
                  <c:v>-5.9752064043966477E-2</c:v>
                </c:pt>
                <c:pt idx="43">
                  <c:v>-8.0680749331728516E-2</c:v>
                </c:pt>
                <c:pt idx="44">
                  <c:v>-0.12504561037404741</c:v>
                </c:pt>
                <c:pt idx="45">
                  <c:v>-0.21778269713093829</c:v>
                </c:pt>
                <c:pt idx="46">
                  <c:v>-0.20185902121547564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6-4F5F-84C7-64E14A7E1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51211264"/>
        <c:axId val="51245824"/>
      </c:barChart>
      <c:catAx>
        <c:axId val="512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245824"/>
        <c:crosses val="autoZero"/>
        <c:auto val="1"/>
        <c:lblAlgn val="ctr"/>
        <c:lblOffset val="100"/>
        <c:noMultiLvlLbl val="0"/>
      </c:catAx>
      <c:valAx>
        <c:axId val="51245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21126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86038269763615E-2"/>
          <c:y val="0.11126420060025619"/>
          <c:w val="0.95262659970347008"/>
          <c:h val="0.62145309720776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'Regioner_Stockholm data'!$M$81:$M$89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Hälso- &amp; sjukvård/Omsorg</c:v>
                </c:pt>
                <c:pt idx="3">
                  <c:v>Industri &amp; Tillverkning</c:v>
                </c:pt>
                <c:pt idx="4">
                  <c:v>Teknik</c:v>
                </c:pt>
                <c:pt idx="5">
                  <c:v>Ekonomi &amp; Finans</c:v>
                </c:pt>
                <c:pt idx="6">
                  <c:v>Administration &amp; Service</c:v>
                </c:pt>
                <c:pt idx="7">
                  <c:v>IT</c:v>
                </c:pt>
                <c:pt idx="8">
                  <c:v>Lager &amp; Logistik</c:v>
                </c:pt>
              </c:strCache>
            </c:strRef>
          </c:cat>
          <c:val>
            <c:numRef>
              <c:f>'Regioner_Stockholm data'!$N$81:$N$89</c:f>
              <c:numCache>
                <c:formatCode>0%</c:formatCode>
                <c:ptCount val="9"/>
                <c:pt idx="0">
                  <c:v>-0.39152730268565805</c:v>
                </c:pt>
                <c:pt idx="1">
                  <c:v>-0.21059477109472685</c:v>
                </c:pt>
                <c:pt idx="2">
                  <c:v>-0.18895585194758752</c:v>
                </c:pt>
                <c:pt idx="3">
                  <c:v>-0.16239004241290964</c:v>
                </c:pt>
                <c:pt idx="4">
                  <c:v>-0.1773570332566145</c:v>
                </c:pt>
                <c:pt idx="5">
                  <c:v>-0.23062455497675019</c:v>
                </c:pt>
                <c:pt idx="6">
                  <c:v>-0.26659250697421361</c:v>
                </c:pt>
                <c:pt idx="7">
                  <c:v>-0.34558488366164025</c:v>
                </c:pt>
                <c:pt idx="8">
                  <c:v>5.5766966226539018E-2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E-4625-801F-F9BAFF8334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51448832"/>
        <c:axId val="51455872"/>
      </c:barChart>
      <c:catAx>
        <c:axId val="514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4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455872"/>
        <c:scaling>
          <c:orientation val="minMax"/>
          <c:max val="6.0000000000000012E-2"/>
          <c:min val="-0.44000000000000006"/>
        </c:scaling>
        <c:delete val="1"/>
        <c:axPos val="r"/>
        <c:numFmt formatCode="0%" sourceLinked="1"/>
        <c:majorTickMark val="out"/>
        <c:minorTickMark val="none"/>
        <c:tickLblPos val="nextTo"/>
        <c:crossAx val="51448832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ln w="6350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E7E7E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E2C-45E9-A575-D398F95DAD46}"/>
              </c:ext>
            </c:extLst>
          </c:dPt>
          <c:dPt>
            <c:idx val="1"/>
            <c:bubble3D val="0"/>
            <c:spPr>
              <a:solidFill>
                <a:srgbClr val="BDBEC1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E2C-45E9-A575-D398F95DAD46}"/>
              </c:ext>
            </c:extLst>
          </c:dPt>
          <c:dPt>
            <c:idx val="2"/>
            <c:bubble3D val="0"/>
            <c:spPr>
              <a:solidFill>
                <a:srgbClr val="949599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E2C-45E9-A575-D398F95DAD46}"/>
              </c:ext>
            </c:extLst>
          </c:dPt>
          <c:dPt>
            <c:idx val="3"/>
            <c:bubble3D val="0"/>
            <c:spPr>
              <a:solidFill>
                <a:srgbClr val="6E6E7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E2C-45E9-A575-D398F95DAD46}"/>
              </c:ext>
            </c:extLst>
          </c:dPt>
          <c:dPt>
            <c:idx val="4"/>
            <c:bubble3D val="0"/>
            <c:spPr>
              <a:solidFill>
                <a:srgbClr val="F8C5E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E2C-45E9-A575-D398F95DAD46}"/>
              </c:ext>
            </c:extLst>
          </c:dPt>
          <c:dPt>
            <c:idx val="5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E2C-45E9-A575-D398F95DAD46}"/>
              </c:ext>
            </c:extLst>
          </c:dPt>
          <c:dPt>
            <c:idx val="6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E2C-45E9-A575-D398F95DAD46}"/>
              </c:ext>
            </c:extLst>
          </c:dPt>
          <c:dPt>
            <c:idx val="7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E2C-45E9-A575-D398F95DAD46}"/>
              </c:ext>
            </c:extLst>
          </c:dPt>
          <c:dPt>
            <c:idx val="8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E2C-45E9-A575-D398F95DAD46}"/>
              </c:ext>
            </c:extLst>
          </c:dPt>
          <c:dPt>
            <c:idx val="9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E2C-45E9-A575-D398F95DAD46}"/>
              </c:ext>
            </c:extLst>
          </c:dPt>
          <c:dPt>
            <c:idx val="10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E2C-45E9-A575-D398F95DAD46}"/>
              </c:ext>
            </c:extLst>
          </c:dPt>
          <c:dPt>
            <c:idx val="11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E2C-45E9-A575-D398F95DAD46}"/>
              </c:ext>
            </c:extLst>
          </c:dPt>
          <c:dPt>
            <c:idx val="12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E2C-45E9-A575-D398F95DAD46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E2C-45E9-A575-D398F95DAD46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E2C-45E9-A575-D398F95DAD46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E2C-45E9-A575-D398F95DAD46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E2C-45E9-A575-D398F95DAD46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E2C-45E9-A575-D398F95DAD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'Regioner_Stockholm data'!$M$81:$M$89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Hälso- &amp; sjukvård/Omsorg</c:v>
                </c:pt>
                <c:pt idx="3">
                  <c:v>Industri &amp; Tillverkning</c:v>
                </c:pt>
                <c:pt idx="4">
                  <c:v>Teknik</c:v>
                </c:pt>
                <c:pt idx="5">
                  <c:v>Ekonomi &amp; Finans</c:v>
                </c:pt>
                <c:pt idx="6">
                  <c:v>Administration &amp; Service</c:v>
                </c:pt>
                <c:pt idx="7">
                  <c:v>IT</c:v>
                </c:pt>
                <c:pt idx="8">
                  <c:v>Lager &amp; Logistik</c:v>
                </c:pt>
              </c:strCache>
            </c:strRef>
          </c:cat>
          <c:val>
            <c:numRef>
              <c:f>'Regioner_Stockholm data'!$O$81:$O$89</c:f>
              <c:numCache>
                <c:formatCode>0.00%</c:formatCode>
                <c:ptCount val="9"/>
                <c:pt idx="0">
                  <c:v>3.0306943425400263E-2</c:v>
                </c:pt>
                <c:pt idx="1">
                  <c:v>6.6115182547978268E-2</c:v>
                </c:pt>
                <c:pt idx="2">
                  <c:v>7.052651304296223E-2</c:v>
                </c:pt>
                <c:pt idx="3">
                  <c:v>8.5663556330998633E-2</c:v>
                </c:pt>
                <c:pt idx="4">
                  <c:v>8.966699227746977E-2</c:v>
                </c:pt>
                <c:pt idx="5">
                  <c:v>0.12987187492822222</c:v>
                </c:pt>
                <c:pt idx="6">
                  <c:v>0.13537910335939293</c:v>
                </c:pt>
                <c:pt idx="7">
                  <c:v>0.16524672492727971</c:v>
                </c:pt>
                <c:pt idx="8">
                  <c:v>0.22722310916029603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E2C-45E9-A575-D398F95DAD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987199549583114E-2"/>
          <c:y val="0.18361125049084312"/>
          <c:w val="0.95044602863127914"/>
          <c:h val="0.6726147517162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'Regioner_Västra data'!$A$3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[0]!regioner_vastra_omsattning_axel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[0]!regioner_vastra_omsattning_procent</c:f>
              <c:numCache>
                <c:formatCode>0%</c:formatCode>
                <c:ptCount val="48"/>
                <c:pt idx="0">
                  <c:v>-0.38497070331303651</c:v>
                </c:pt>
                <c:pt idx="1">
                  <c:v>-0.46969951614943867</c:v>
                </c:pt>
                <c:pt idx="2">
                  <c:v>-0.40682459079675432</c:v>
                </c:pt>
                <c:pt idx="3">
                  <c:v>-0.22840621443254913</c:v>
                </c:pt>
                <c:pt idx="4">
                  <c:v>0.10469980868204042</c:v>
                </c:pt>
                <c:pt idx="5">
                  <c:v>0.50981235328012509</c:v>
                </c:pt>
                <c:pt idx="6">
                  <c:v>0.77103495273592892</c:v>
                </c:pt>
                <c:pt idx="7">
                  <c:v>0.75278656869205196</c:v>
                </c:pt>
                <c:pt idx="8">
                  <c:v>0.741313517474402</c:v>
                </c:pt>
                <c:pt idx="9">
                  <c:v>0.5335549056712996</c:v>
                </c:pt>
                <c:pt idx="10">
                  <c:v>0.35128323888923152</c:v>
                </c:pt>
                <c:pt idx="11">
                  <c:v>0.15122297667370535</c:v>
                </c:pt>
                <c:pt idx="12">
                  <c:v>4.2925895237576825E-2</c:v>
                </c:pt>
                <c:pt idx="13">
                  <c:v>-1.7135471407038975E-2</c:v>
                </c:pt>
                <c:pt idx="14">
                  <c:v>-7.4648025678869689E-2</c:v>
                </c:pt>
                <c:pt idx="15">
                  <c:v>-1.3695355614830177E-2</c:v>
                </c:pt>
                <c:pt idx="16">
                  <c:v>-0.10472878048774262</c:v>
                </c:pt>
                <c:pt idx="17">
                  <c:v>-4.8474085761565637E-2</c:v>
                </c:pt>
                <c:pt idx="18">
                  <c:v>2.8691305685248996E-3</c:v>
                </c:pt>
                <c:pt idx="19">
                  <c:v>4.1804017714252038E-2</c:v>
                </c:pt>
                <c:pt idx="20">
                  <c:v>0.13576419280689964</c:v>
                </c:pt>
                <c:pt idx="21">
                  <c:v>6.9741551196746437E-2</c:v>
                </c:pt>
                <c:pt idx="22">
                  <c:v>7.2459117392306358E-2</c:v>
                </c:pt>
                <c:pt idx="23">
                  <c:v>-1.1305491540836116E-2</c:v>
                </c:pt>
                <c:pt idx="24">
                  <c:v>4.8530857207780623E-2</c:v>
                </c:pt>
                <c:pt idx="25">
                  <c:v>0.2572849911043032</c:v>
                </c:pt>
                <c:pt idx="26">
                  <c:v>0.24268142186545003</c:v>
                </c:pt>
                <c:pt idx="27">
                  <c:v>0.30878971316113596</c:v>
                </c:pt>
                <c:pt idx="28">
                  <c:v>0.24654599124414303</c:v>
                </c:pt>
                <c:pt idx="29">
                  <c:v>0.11982169212699559</c:v>
                </c:pt>
                <c:pt idx="30">
                  <c:v>5.2232001721425489E-2</c:v>
                </c:pt>
                <c:pt idx="31">
                  <c:v>0.13713874639243329</c:v>
                </c:pt>
                <c:pt idx="32">
                  <c:v>0.23117209809022365</c:v>
                </c:pt>
                <c:pt idx="33">
                  <c:v>0.11433476742337276</c:v>
                </c:pt>
                <c:pt idx="34">
                  <c:v>0.18122897723325976</c:v>
                </c:pt>
                <c:pt idx="35">
                  <c:v>0.16064920920566772</c:v>
                </c:pt>
                <c:pt idx="36">
                  <c:v>9.3509881596290798E-2</c:v>
                </c:pt>
                <c:pt idx="37">
                  <c:v>6.8450167847008164E-2</c:v>
                </c:pt>
                <c:pt idx="38">
                  <c:v>6.465173871966183E-2</c:v>
                </c:pt>
                <c:pt idx="39">
                  <c:v>-1.0828313234463314E-3</c:v>
                </c:pt>
                <c:pt idx="40">
                  <c:v>-6.4209334621802228E-2</c:v>
                </c:pt>
                <c:pt idx="41">
                  <c:v>-8.3439327487360257E-2</c:v>
                </c:pt>
                <c:pt idx="42">
                  <c:v>-0.12369537535402199</c:v>
                </c:pt>
                <c:pt idx="43">
                  <c:v>-0.16638538218849447</c:v>
                </c:pt>
                <c:pt idx="44">
                  <c:v>-0.15159632541050527</c:v>
                </c:pt>
                <c:pt idx="45">
                  <c:v>-0.35879395535854652</c:v>
                </c:pt>
                <c:pt idx="46">
                  <c:v>-0.22816569274593976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F-41F8-85DD-A3F4C11F6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51541120"/>
        <c:axId val="51542656"/>
      </c:barChart>
      <c:catAx>
        <c:axId val="51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542656"/>
        <c:crosses val="autoZero"/>
        <c:auto val="1"/>
        <c:lblAlgn val="ctr"/>
        <c:lblOffset val="100"/>
        <c:noMultiLvlLbl val="0"/>
      </c:catAx>
      <c:valAx>
        <c:axId val="51542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541120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86038269763615E-2"/>
          <c:y val="0.11126420060025619"/>
          <c:w val="0.95262659970347008"/>
          <c:h val="0.62145309720776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'Regioner_Västra data'!$M$81:$M$89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Ekonomi &amp; Finans</c:v>
                </c:pt>
                <c:pt idx="3">
                  <c:v>Hälso- &amp; sjukvård/Omsorg</c:v>
                </c:pt>
                <c:pt idx="4">
                  <c:v>Teknik</c:v>
                </c:pt>
                <c:pt idx="5">
                  <c:v>IT</c:v>
                </c:pt>
                <c:pt idx="6">
                  <c:v>Administration &amp; Service</c:v>
                </c:pt>
                <c:pt idx="7">
                  <c:v>Lager &amp; Logistik</c:v>
                </c:pt>
                <c:pt idx="8">
                  <c:v>Industri &amp; Tillverkning</c:v>
                </c:pt>
              </c:strCache>
            </c:strRef>
          </c:cat>
          <c:val>
            <c:numRef>
              <c:f>'Regioner_Västra data'!$N$81:$N$89</c:f>
              <c:numCache>
                <c:formatCode>0%</c:formatCode>
                <c:ptCount val="9"/>
                <c:pt idx="0">
                  <c:v>0.11258029904229876</c:v>
                </c:pt>
                <c:pt idx="1">
                  <c:v>-0.35007194561849891</c:v>
                </c:pt>
                <c:pt idx="2">
                  <c:v>-0.24930505819638643</c:v>
                </c:pt>
                <c:pt idx="3">
                  <c:v>-5.3010369505541999E-2</c:v>
                </c:pt>
                <c:pt idx="4">
                  <c:v>-0.3189293118245296</c:v>
                </c:pt>
                <c:pt idx="5">
                  <c:v>-0.44476277603750147</c:v>
                </c:pt>
                <c:pt idx="6">
                  <c:v>-0.18827644815437627</c:v>
                </c:pt>
                <c:pt idx="7">
                  <c:v>-8.6217926929883962E-2</c:v>
                </c:pt>
                <c:pt idx="8">
                  <c:v>-0.29988018465867122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A-4D1D-8DE4-AE444B8095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51553408"/>
        <c:axId val="51564544"/>
      </c:barChart>
      <c:catAx>
        <c:axId val="5155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56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64544"/>
        <c:scaling>
          <c:orientation val="minMax"/>
          <c:max val="0.12000000000000001"/>
          <c:min val="-0.5"/>
        </c:scaling>
        <c:delete val="1"/>
        <c:axPos val="r"/>
        <c:numFmt formatCode="0%" sourceLinked="1"/>
        <c:majorTickMark val="out"/>
        <c:minorTickMark val="none"/>
        <c:tickLblPos val="nextTo"/>
        <c:crossAx val="51553408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'Riket grafer data'!$C$5</c:f>
              <c:strCache>
                <c:ptCount val="1"/>
                <c:pt idx="0">
                  <c:v>Oms</c:v>
                </c:pt>
              </c:strCache>
            </c:strRef>
          </c:tx>
          <c:spPr>
            <a:ln>
              <a:solidFill>
                <a:srgbClr val="E73F98"/>
              </a:solidFill>
            </a:ln>
            <a:effectLst>
              <a:outerShdw blurRad="76200" dist="127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multiLvlStrRef>
              <c:f>[0]!riket_grafer_omsattning_axel</c:f>
              <c:multiLvlStrCache>
                <c:ptCount val="7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  <c:pt idx="48">
                    <c:v>2014</c:v>
                  </c:pt>
                  <c:pt idx="52">
                    <c:v>2015</c:v>
                  </c:pt>
                  <c:pt idx="56">
                    <c:v>2016</c:v>
                  </c:pt>
                  <c:pt idx="60">
                    <c:v>2017</c:v>
                  </c:pt>
                  <c:pt idx="64">
                    <c:v>2018</c:v>
                  </c:pt>
                  <c:pt idx="68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[0]!riket_grafer_omsattning_varden</c:f>
              <c:numCache>
                <c:formatCode>0</c:formatCode>
                <c:ptCount val="76"/>
                <c:pt idx="0">
                  <c:v>2169.1084043299998</c:v>
                </c:pt>
                <c:pt idx="1">
                  <c:v>2269.5679041899994</c:v>
                </c:pt>
                <c:pt idx="2">
                  <c:v>2178.4856757299999</c:v>
                </c:pt>
                <c:pt idx="3">
                  <c:v>2400.0063487500001</c:v>
                </c:pt>
                <c:pt idx="4">
                  <c:v>2181.2749900200001</c:v>
                </c:pt>
                <c:pt idx="5">
                  <c:v>2200.2502290699995</c:v>
                </c:pt>
                <c:pt idx="6">
                  <c:v>2008.5935707000006</c:v>
                </c:pt>
                <c:pt idx="7">
                  <c:v>2061.3213656100002</c:v>
                </c:pt>
                <c:pt idx="8">
                  <c:v>1842.7839177999997</c:v>
                </c:pt>
                <c:pt idx="9">
                  <c:v>1958.2042017799999</c:v>
                </c:pt>
                <c:pt idx="10">
                  <c:v>1817.8386227700003</c:v>
                </c:pt>
                <c:pt idx="11">
                  <c:v>2345.55622141</c:v>
                </c:pt>
                <c:pt idx="12">
                  <c:v>2292.3289659800007</c:v>
                </c:pt>
                <c:pt idx="13">
                  <c:v>2565.07773838</c:v>
                </c:pt>
                <c:pt idx="14">
                  <c:v>2569.3305751399998</c:v>
                </c:pt>
                <c:pt idx="15">
                  <c:v>2992.1160991199999</c:v>
                </c:pt>
                <c:pt idx="16">
                  <c:v>2939.7913680599995</c:v>
                </c:pt>
                <c:pt idx="17">
                  <c:v>3215.7647341409997</c:v>
                </c:pt>
                <c:pt idx="18">
                  <c:v>3258.4342459999998</c:v>
                </c:pt>
                <c:pt idx="19">
                  <c:v>3775.2971043000002</c:v>
                </c:pt>
                <c:pt idx="20">
                  <c:v>3515.615738</c:v>
                </c:pt>
                <c:pt idx="21">
                  <c:v>3861.7035700000001</c:v>
                </c:pt>
                <c:pt idx="22">
                  <c:v>3830.611598</c:v>
                </c:pt>
                <c:pt idx="23">
                  <c:v>4276.9587099999999</c:v>
                </c:pt>
                <c:pt idx="24">
                  <c:v>4344.9533650000003</c:v>
                </c:pt>
                <c:pt idx="25">
                  <c:v>4811.9851719999997</c:v>
                </c:pt>
                <c:pt idx="26">
                  <c:v>4301.5564759999997</c:v>
                </c:pt>
                <c:pt idx="27">
                  <c:v>4109.0911740000001</c:v>
                </c:pt>
                <c:pt idx="28">
                  <c:v>3457.102382</c:v>
                </c:pt>
                <c:pt idx="29">
                  <c:v>3375.5710260000001</c:v>
                </c:pt>
                <c:pt idx="30">
                  <c:v>3186.5190600000001</c:v>
                </c:pt>
                <c:pt idx="31">
                  <c:v>3517.8896249999998</c:v>
                </c:pt>
                <c:pt idx="32">
                  <c:v>3547.5355089999998</c:v>
                </c:pt>
                <c:pt idx="33">
                  <c:v>4239.0775590000003</c:v>
                </c:pt>
                <c:pt idx="34">
                  <c:v>4433.4774829999997</c:v>
                </c:pt>
                <c:pt idx="35">
                  <c:v>5006.361046</c:v>
                </c:pt>
                <c:pt idx="36">
                  <c:v>4928.8414318490004</c:v>
                </c:pt>
                <c:pt idx="37">
                  <c:v>5369.6993065285005</c:v>
                </c:pt>
                <c:pt idx="38">
                  <c:v>5248.4958150000002</c:v>
                </c:pt>
                <c:pt idx="39">
                  <c:v>5441.8090364999998</c:v>
                </c:pt>
                <c:pt idx="40">
                  <c:v>5108.1638543400004</c:v>
                </c:pt>
                <c:pt idx="41">
                  <c:v>5417.5590593300012</c:v>
                </c:pt>
                <c:pt idx="42">
                  <c:v>5096.6100569999999</c:v>
                </c:pt>
                <c:pt idx="43">
                  <c:v>5218.6400709999998</c:v>
                </c:pt>
                <c:pt idx="44">
                  <c:v>4716.2763796999998</c:v>
                </c:pt>
                <c:pt idx="45">
                  <c:v>5226.4003278700002</c:v>
                </c:pt>
                <c:pt idx="46">
                  <c:v>5131.3867005898828</c:v>
                </c:pt>
                <c:pt idx="47">
                  <c:v>5500.1134764502804</c:v>
                </c:pt>
                <c:pt idx="48">
                  <c:v>5122.7175522259813</c:v>
                </c:pt>
                <c:pt idx="49">
                  <c:v>5505.5289232452587</c:v>
                </c:pt>
                <c:pt idx="50">
                  <c:v>5305.9401373763394</c:v>
                </c:pt>
                <c:pt idx="51">
                  <c:v>5632.8904081625369</c:v>
                </c:pt>
                <c:pt idx="52">
                  <c:v>5674.1678182182013</c:v>
                </c:pt>
                <c:pt idx="53">
                  <c:v>6376.1263873435428</c:v>
                </c:pt>
                <c:pt idx="54">
                  <c:v>6149.1594536514667</c:v>
                </c:pt>
                <c:pt idx="55">
                  <c:v>6589.6997374950315</c:v>
                </c:pt>
                <c:pt idx="56">
                  <c:v>6183.0285668523748</c:v>
                </c:pt>
                <c:pt idx="57">
                  <c:v>6998.060386862503</c:v>
                </c:pt>
                <c:pt idx="58">
                  <c:v>6578.2896674528656</c:v>
                </c:pt>
                <c:pt idx="59">
                  <c:v>7379.5431112461411</c:v>
                </c:pt>
                <c:pt idx="60">
                  <c:v>7346.4991278705111</c:v>
                </c:pt>
                <c:pt idx="61">
                  <c:v>7807.5840191476573</c:v>
                </c:pt>
                <c:pt idx="62">
                  <c:v>7394.6048734023534</c:v>
                </c:pt>
                <c:pt idx="63">
                  <c:v>8155.6450370650982</c:v>
                </c:pt>
                <c:pt idx="64">
                  <c:v>7745.4336753018642</c:v>
                </c:pt>
                <c:pt idx="65">
                  <c:v>8109.9331104987305</c:v>
                </c:pt>
                <c:pt idx="66">
                  <c:v>7426.0962041272142</c:v>
                </c:pt>
                <c:pt idx="67">
                  <c:v>7803.0958593725481</c:v>
                </c:pt>
                <c:pt idx="68">
                  <c:v>7296.3613664061932</c:v>
                </c:pt>
                <c:pt idx="69">
                  <c:v>7538.8632143815321</c:v>
                </c:pt>
                <c:pt idx="70">
                  <c:v>6850.5511644029793</c:v>
                </c:pt>
                <c:pt idx="71">
                  <c:v>6867.6783626060842</c:v>
                </c:pt>
                <c:pt idx="72">
                  <c:v>6384.0426044654223</c:v>
                </c:pt>
                <c:pt idx="73">
                  <c:v>5562.3007466311019</c:v>
                </c:pt>
                <c:pt idx="74">
                  <c:v>5423.7935087228661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9-41C8-8C52-2BC4F0A4F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588096"/>
        <c:axId val="111590400"/>
      </c:lineChart>
      <c:catAx>
        <c:axId val="111588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111590400"/>
        <c:crosses val="autoZero"/>
        <c:auto val="1"/>
        <c:lblAlgn val="ctr"/>
        <c:lblOffset val="100"/>
        <c:noMultiLvlLbl val="0"/>
      </c:catAx>
      <c:valAx>
        <c:axId val="111590400"/>
        <c:scaling>
          <c:orientation val="minMax"/>
          <c:min val="1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111588096"/>
        <c:crosses val="autoZero"/>
        <c:crossBetween val="between"/>
        <c:majorUnit val="500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ln w="6350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E7E7E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A05-4052-8929-18C246B2620C}"/>
              </c:ext>
            </c:extLst>
          </c:dPt>
          <c:dPt>
            <c:idx val="1"/>
            <c:bubble3D val="0"/>
            <c:spPr>
              <a:solidFill>
                <a:srgbClr val="BDBEC1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A05-4052-8929-18C246B2620C}"/>
              </c:ext>
            </c:extLst>
          </c:dPt>
          <c:dPt>
            <c:idx val="2"/>
            <c:bubble3D val="0"/>
            <c:spPr>
              <a:solidFill>
                <a:srgbClr val="949599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A05-4052-8929-18C246B2620C}"/>
              </c:ext>
            </c:extLst>
          </c:dPt>
          <c:dPt>
            <c:idx val="3"/>
            <c:bubble3D val="0"/>
            <c:spPr>
              <a:solidFill>
                <a:srgbClr val="6E6E7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A05-4052-8929-18C246B2620C}"/>
              </c:ext>
            </c:extLst>
          </c:dPt>
          <c:dPt>
            <c:idx val="4"/>
            <c:bubble3D val="0"/>
            <c:spPr>
              <a:solidFill>
                <a:srgbClr val="F8C5E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A05-4052-8929-18C246B2620C}"/>
              </c:ext>
            </c:extLst>
          </c:dPt>
          <c:dPt>
            <c:idx val="5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A05-4052-8929-18C246B2620C}"/>
              </c:ext>
            </c:extLst>
          </c:dPt>
          <c:dPt>
            <c:idx val="6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A05-4052-8929-18C246B2620C}"/>
              </c:ext>
            </c:extLst>
          </c:dPt>
          <c:dPt>
            <c:idx val="7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A05-4052-8929-18C246B2620C}"/>
              </c:ext>
            </c:extLst>
          </c:dPt>
          <c:dPt>
            <c:idx val="8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A05-4052-8929-18C246B2620C}"/>
              </c:ext>
            </c:extLst>
          </c:dPt>
          <c:dPt>
            <c:idx val="9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A05-4052-8929-18C246B2620C}"/>
              </c:ext>
            </c:extLst>
          </c:dPt>
          <c:dPt>
            <c:idx val="10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A05-4052-8929-18C246B2620C}"/>
              </c:ext>
            </c:extLst>
          </c:dPt>
          <c:dPt>
            <c:idx val="11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A05-4052-8929-18C246B2620C}"/>
              </c:ext>
            </c:extLst>
          </c:dPt>
          <c:dPt>
            <c:idx val="12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AA05-4052-8929-18C246B2620C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A05-4052-8929-18C246B2620C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A05-4052-8929-18C246B2620C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A05-4052-8929-18C246B2620C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A05-4052-8929-18C246B2620C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A05-4052-8929-18C246B2620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'Regioner_Västra data'!$M$81:$M$89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Ekonomi &amp; Finans</c:v>
                </c:pt>
                <c:pt idx="3">
                  <c:v>Hälso- &amp; sjukvård/Omsorg</c:v>
                </c:pt>
                <c:pt idx="4">
                  <c:v>Teknik</c:v>
                </c:pt>
                <c:pt idx="5">
                  <c:v>IT</c:v>
                </c:pt>
                <c:pt idx="6">
                  <c:v>Administration &amp; Service</c:v>
                </c:pt>
                <c:pt idx="7">
                  <c:v>Lager &amp; Logistik</c:v>
                </c:pt>
                <c:pt idx="8">
                  <c:v>Industri &amp; Tillverkning</c:v>
                </c:pt>
              </c:strCache>
            </c:strRef>
          </c:cat>
          <c:val>
            <c:numRef>
              <c:f>'Regioner_Västra data'!$O$81:$O$89</c:f>
              <c:numCache>
                <c:formatCode>0.00%</c:formatCode>
                <c:ptCount val="9"/>
                <c:pt idx="0">
                  <c:v>2.3075934655444965E-2</c:v>
                </c:pt>
                <c:pt idx="1">
                  <c:v>3.0620397852662823E-2</c:v>
                </c:pt>
                <c:pt idx="2">
                  <c:v>4.4637514769778765E-2</c:v>
                </c:pt>
                <c:pt idx="3">
                  <c:v>4.4923888466377501E-2</c:v>
                </c:pt>
                <c:pt idx="4">
                  <c:v>4.6371719362280649E-2</c:v>
                </c:pt>
                <c:pt idx="5">
                  <c:v>4.7877977059136281E-2</c:v>
                </c:pt>
                <c:pt idx="6">
                  <c:v>9.5366269027313585E-2</c:v>
                </c:pt>
                <c:pt idx="7">
                  <c:v>0.31085244884951335</c:v>
                </c:pt>
                <c:pt idx="8">
                  <c:v>0.35627384995749195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A05-4052-8929-18C246B262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987199549583114E-2"/>
          <c:y val="0.18361125049084312"/>
          <c:w val="0.95044602863127914"/>
          <c:h val="0.6726147517162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'Regioner_Södra data'!$A$3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[0]!regioner_sodra_omsattning_axel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[0]!regioner_sodra_omsattning_procent</c:f>
              <c:numCache>
                <c:formatCode>0%</c:formatCode>
                <c:ptCount val="48"/>
                <c:pt idx="0">
                  <c:v>-0.29550747841409442</c:v>
                </c:pt>
                <c:pt idx="1">
                  <c:v>-0.32635248377857423</c:v>
                </c:pt>
                <c:pt idx="2">
                  <c:v>-0.23856813754311956</c:v>
                </c:pt>
                <c:pt idx="3">
                  <c:v>-6.2289704616149036E-2</c:v>
                </c:pt>
                <c:pt idx="4">
                  <c:v>0.13838547342946797</c:v>
                </c:pt>
                <c:pt idx="5">
                  <c:v>0.38511174348729527</c:v>
                </c:pt>
                <c:pt idx="6">
                  <c:v>0.47772183395425399</c:v>
                </c:pt>
                <c:pt idx="7">
                  <c:v>0.46816376439242552</c:v>
                </c:pt>
                <c:pt idx="8">
                  <c:v>0.36998910308717692</c:v>
                </c:pt>
                <c:pt idx="9">
                  <c:v>0.25158784626333686</c:v>
                </c:pt>
                <c:pt idx="10">
                  <c:v>0.1306570878566875</c:v>
                </c:pt>
                <c:pt idx="11">
                  <c:v>4.5745599901066872E-2</c:v>
                </c:pt>
                <c:pt idx="12">
                  <c:v>-6.7922593895909128E-2</c:v>
                </c:pt>
                <c:pt idx="13">
                  <c:v>-8.4173976474601328E-2</c:v>
                </c:pt>
                <c:pt idx="14">
                  <c:v>-8.8920585139162678E-2</c:v>
                </c:pt>
                <c:pt idx="15">
                  <c:v>-9.5099058546638165E-2</c:v>
                </c:pt>
                <c:pt idx="16">
                  <c:v>-3.7086027717320835E-2</c:v>
                </c:pt>
                <c:pt idx="17">
                  <c:v>-2.7331626271609549E-2</c:v>
                </c:pt>
                <c:pt idx="18">
                  <c:v>1.6320780908955754E-2</c:v>
                </c:pt>
                <c:pt idx="19">
                  <c:v>6.4901910326389659E-2</c:v>
                </c:pt>
                <c:pt idx="20">
                  <c:v>7.8124317595665238E-2</c:v>
                </c:pt>
                <c:pt idx="21">
                  <c:v>0.12898835898514588</c:v>
                </c:pt>
                <c:pt idx="22">
                  <c:v>9.1472940168925126E-2</c:v>
                </c:pt>
                <c:pt idx="23">
                  <c:v>0.10507449662233162</c:v>
                </c:pt>
                <c:pt idx="24">
                  <c:v>0.23888954556539915</c:v>
                </c:pt>
                <c:pt idx="25">
                  <c:v>0.30361490143435704</c:v>
                </c:pt>
                <c:pt idx="26">
                  <c:v>0.29122503398926475</c:v>
                </c:pt>
                <c:pt idx="27">
                  <c:v>0.3109111658204966</c:v>
                </c:pt>
                <c:pt idx="28">
                  <c:v>0.23202161431929957</c:v>
                </c:pt>
                <c:pt idx="29">
                  <c:v>0.19283319719176839</c:v>
                </c:pt>
                <c:pt idx="30">
                  <c:v>0.16624140381931862</c:v>
                </c:pt>
                <c:pt idx="31">
                  <c:v>0.18385066051306231</c:v>
                </c:pt>
                <c:pt idx="32">
                  <c:v>0.22664954145724359</c:v>
                </c:pt>
                <c:pt idx="33">
                  <c:v>8.9234502753545844E-2</c:v>
                </c:pt>
                <c:pt idx="34">
                  <c:v>7.0371287524941789E-2</c:v>
                </c:pt>
                <c:pt idx="35">
                  <c:v>5.7830046653699708E-2</c:v>
                </c:pt>
                <c:pt idx="36">
                  <c:v>-2.325003860206596E-2</c:v>
                </c:pt>
                <c:pt idx="37">
                  <c:v>-5.7392874830357925E-2</c:v>
                </c:pt>
                <c:pt idx="38">
                  <c:v>-6.7550690355970888E-2</c:v>
                </c:pt>
                <c:pt idx="39">
                  <c:v>-0.10168407131757611</c:v>
                </c:pt>
                <c:pt idx="40">
                  <c:v>-0.12009452089898867</c:v>
                </c:pt>
                <c:pt idx="41">
                  <c:v>-9.4151508236824277E-2</c:v>
                </c:pt>
                <c:pt idx="42">
                  <c:v>-7.5149960465725182E-2</c:v>
                </c:pt>
                <c:pt idx="43">
                  <c:v>-0.16339946698224261</c:v>
                </c:pt>
                <c:pt idx="44">
                  <c:v>-0.11066083420661396</c:v>
                </c:pt>
                <c:pt idx="45">
                  <c:v>-0.22060163336474484</c:v>
                </c:pt>
                <c:pt idx="46">
                  <c:v>-0.19650431674194352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26A-BD0A-4454C229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51636864"/>
        <c:axId val="51638656"/>
      </c:barChart>
      <c:catAx>
        <c:axId val="516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638656"/>
        <c:crosses val="autoZero"/>
        <c:auto val="1"/>
        <c:lblAlgn val="ctr"/>
        <c:lblOffset val="100"/>
        <c:noMultiLvlLbl val="0"/>
      </c:catAx>
      <c:valAx>
        <c:axId val="51638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63686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86038269763615E-2"/>
          <c:y val="0.11126420060025619"/>
          <c:w val="0.95262659970347008"/>
          <c:h val="0.62145309720776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'Regioner_Södra data'!$M$81:$M$89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Teknik</c:v>
                </c:pt>
                <c:pt idx="3">
                  <c:v>Ekonomi &amp; Finans</c:v>
                </c:pt>
                <c:pt idx="4">
                  <c:v>Administration &amp; Service</c:v>
                </c:pt>
                <c:pt idx="5">
                  <c:v>Hälso- &amp; sjukvård/Omsorg</c:v>
                </c:pt>
                <c:pt idx="6">
                  <c:v>IT</c:v>
                </c:pt>
                <c:pt idx="7">
                  <c:v>Industri &amp; Tillverkning</c:v>
                </c:pt>
                <c:pt idx="8">
                  <c:v>Lager &amp; Logistik</c:v>
                </c:pt>
              </c:strCache>
            </c:strRef>
          </c:cat>
          <c:val>
            <c:numRef>
              <c:f>'Regioner_Södra data'!$N$81:$N$89</c:f>
              <c:numCache>
                <c:formatCode>0%</c:formatCode>
                <c:ptCount val="9"/>
                <c:pt idx="0">
                  <c:v>-4.9591853644215492E-2</c:v>
                </c:pt>
                <c:pt idx="1">
                  <c:v>-0.36833469076728365</c:v>
                </c:pt>
                <c:pt idx="2">
                  <c:v>-0.26302663322087089</c:v>
                </c:pt>
                <c:pt idx="3">
                  <c:v>-0.2459533394513852</c:v>
                </c:pt>
                <c:pt idx="4">
                  <c:v>-0.31882840500853066</c:v>
                </c:pt>
                <c:pt idx="5">
                  <c:v>-0.11714898687255849</c:v>
                </c:pt>
                <c:pt idx="6">
                  <c:v>-0.19568547967526123</c:v>
                </c:pt>
                <c:pt idx="7">
                  <c:v>-0.2774825769219888</c:v>
                </c:pt>
                <c:pt idx="8">
                  <c:v>-2.5780440009557003E-2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F-414B-9980-FCE5EF54BB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51907200"/>
        <c:axId val="51910144"/>
      </c:barChart>
      <c:catAx>
        <c:axId val="519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191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910144"/>
        <c:scaling>
          <c:orientation val="minMax"/>
          <c:max val="0"/>
          <c:min val="-0.45"/>
        </c:scaling>
        <c:delete val="1"/>
        <c:axPos val="r"/>
        <c:numFmt formatCode="0%" sourceLinked="1"/>
        <c:majorTickMark val="out"/>
        <c:minorTickMark val="none"/>
        <c:tickLblPos val="nextTo"/>
        <c:crossAx val="51907200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ln w="6350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E7E7E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B9-4199-9308-BF4C539E930A}"/>
              </c:ext>
            </c:extLst>
          </c:dPt>
          <c:dPt>
            <c:idx val="1"/>
            <c:bubble3D val="0"/>
            <c:spPr>
              <a:solidFill>
                <a:srgbClr val="BDBEC1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B9-4199-9308-BF4C539E930A}"/>
              </c:ext>
            </c:extLst>
          </c:dPt>
          <c:dPt>
            <c:idx val="2"/>
            <c:bubble3D val="0"/>
            <c:spPr>
              <a:solidFill>
                <a:srgbClr val="949599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B9-4199-9308-BF4C539E930A}"/>
              </c:ext>
            </c:extLst>
          </c:dPt>
          <c:dPt>
            <c:idx val="3"/>
            <c:bubble3D val="0"/>
            <c:spPr>
              <a:solidFill>
                <a:srgbClr val="6E6E7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EB9-4199-9308-BF4C539E930A}"/>
              </c:ext>
            </c:extLst>
          </c:dPt>
          <c:dPt>
            <c:idx val="4"/>
            <c:bubble3D val="0"/>
            <c:spPr>
              <a:solidFill>
                <a:srgbClr val="F8C5E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EB9-4199-9308-BF4C539E930A}"/>
              </c:ext>
            </c:extLst>
          </c:dPt>
          <c:dPt>
            <c:idx val="5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EB9-4199-9308-BF4C539E930A}"/>
              </c:ext>
            </c:extLst>
          </c:dPt>
          <c:dPt>
            <c:idx val="6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EB9-4199-9308-BF4C539E930A}"/>
              </c:ext>
            </c:extLst>
          </c:dPt>
          <c:dPt>
            <c:idx val="7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EB9-4199-9308-BF4C539E930A}"/>
              </c:ext>
            </c:extLst>
          </c:dPt>
          <c:dPt>
            <c:idx val="8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EB9-4199-9308-BF4C539E930A}"/>
              </c:ext>
            </c:extLst>
          </c:dPt>
          <c:dPt>
            <c:idx val="9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EB9-4199-9308-BF4C539E930A}"/>
              </c:ext>
            </c:extLst>
          </c:dPt>
          <c:dPt>
            <c:idx val="10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EB9-4199-9308-BF4C539E930A}"/>
              </c:ext>
            </c:extLst>
          </c:dPt>
          <c:dPt>
            <c:idx val="11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EB9-4199-9308-BF4C539E930A}"/>
              </c:ext>
            </c:extLst>
          </c:dPt>
          <c:dPt>
            <c:idx val="12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EB9-4199-9308-BF4C539E930A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EB9-4199-9308-BF4C539E930A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EB9-4199-9308-BF4C539E930A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EB9-4199-9308-BF4C539E930A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EB9-4199-9308-BF4C539E930A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EB9-4199-9308-BF4C539E930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'Regioner_Södra data'!$M$81:$M$89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Teknik</c:v>
                </c:pt>
                <c:pt idx="3">
                  <c:v>Ekonomi &amp; Finans</c:v>
                </c:pt>
                <c:pt idx="4">
                  <c:v>Administration &amp; Service</c:v>
                </c:pt>
                <c:pt idx="5">
                  <c:v>Hälso- &amp; sjukvård/Omsorg</c:v>
                </c:pt>
                <c:pt idx="6">
                  <c:v>IT</c:v>
                </c:pt>
                <c:pt idx="7">
                  <c:v>Industri &amp; Tillverkning</c:v>
                </c:pt>
                <c:pt idx="8">
                  <c:v>Lager &amp; Logistik</c:v>
                </c:pt>
              </c:strCache>
            </c:strRef>
          </c:cat>
          <c:val>
            <c:numRef>
              <c:f>'Regioner_Södra data'!$O$81:$O$89</c:f>
              <c:numCache>
                <c:formatCode>0.00%</c:formatCode>
                <c:ptCount val="9"/>
                <c:pt idx="0">
                  <c:v>3.4694601910434185E-2</c:v>
                </c:pt>
                <c:pt idx="1">
                  <c:v>4.2270098313363667E-2</c:v>
                </c:pt>
                <c:pt idx="2">
                  <c:v>4.5082816413475148E-2</c:v>
                </c:pt>
                <c:pt idx="3">
                  <c:v>6.1397372861009498E-2</c:v>
                </c:pt>
                <c:pt idx="4">
                  <c:v>6.4189983406437306E-2</c:v>
                </c:pt>
                <c:pt idx="5">
                  <c:v>7.7229524126286586E-2</c:v>
                </c:pt>
                <c:pt idx="6">
                  <c:v>9.8544090078042074E-2</c:v>
                </c:pt>
                <c:pt idx="7">
                  <c:v>0.28653290955589139</c:v>
                </c:pt>
                <c:pt idx="8">
                  <c:v>0.29005860333506023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EB9-4199-9308-BF4C539E93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strRef>
          <c:f>'English data'!$AD$35</c:f>
          <c:strCache>
            <c:ptCount val="1"/>
            <c:pt idx="0">
              <c:v>Turnover development per service area third quarter 2020</c:v>
            </c:pt>
          </c:strCache>
        </c:strRef>
      </c:tx>
      <c:overlay val="1"/>
      <c:txPr>
        <a:bodyPr/>
        <a:lstStyle/>
        <a:p>
          <a:pPr>
            <a:defRPr sz="1400"/>
          </a:pPr>
          <a:endParaRPr lang="en-SE"/>
        </a:p>
      </c:txPr>
    </c:title>
    <c:autoTitleDeleted val="0"/>
    <c:plotArea>
      <c:layout>
        <c:manualLayout>
          <c:layoutTarget val="inner"/>
          <c:xMode val="edge"/>
          <c:yMode val="edge"/>
          <c:x val="8.5688474558521688E-2"/>
          <c:y val="0.19086929397778518"/>
          <c:w val="0.8501686307116687"/>
          <c:h val="0.66447367247282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'English data'!$R$33:$R$35</c:f>
              <c:strCache>
                <c:ptCount val="3"/>
                <c:pt idx="0">
                  <c:v>Outplacement</c:v>
                </c:pt>
                <c:pt idx="1">
                  <c:v>Recruitment</c:v>
                </c:pt>
                <c:pt idx="2">
                  <c:v>Staffing</c:v>
                </c:pt>
              </c:strCache>
            </c:strRef>
          </c:cat>
          <c:val>
            <c:numRef>
              <c:f>[0]!english_omsattning_yrkesomrade_procent</c:f>
              <c:numCache>
                <c:formatCode>0%</c:formatCode>
                <c:ptCount val="3"/>
                <c:pt idx="0">
                  <c:v>0.65217261793089776</c:v>
                </c:pt>
                <c:pt idx="1">
                  <c:v>-0.24886025170273013</c:v>
                </c:pt>
                <c:pt idx="2">
                  <c:v>-0.21832089646974495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C-4A36-BEFE-C2DAB696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2240384"/>
        <c:axId val="52241920"/>
      </c:barChart>
      <c:catAx>
        <c:axId val="522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2241920"/>
        <c:crosses val="autoZero"/>
        <c:auto val="1"/>
        <c:lblAlgn val="ctr"/>
        <c:lblOffset val="100"/>
        <c:noMultiLvlLbl val="0"/>
      </c:catAx>
      <c:valAx>
        <c:axId val="5224192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5224038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6350"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 sz="1400">
                <a:solidFill>
                  <a:schemeClr val="tx1"/>
                </a:solidFill>
              </a:rPr>
              <a:t>Regional turnover</a:t>
            </a:r>
          </a:p>
          <a:p>
            <a:pPr>
              <a:defRPr/>
            </a:pPr>
            <a:endParaRPr lang="sv-SE" sz="1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124407400419911"/>
          <c:y val="3.1124122121445639E-2"/>
        </c:manualLayout>
      </c:layout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'Riket grafer data'!$H$54</c:f>
              <c:strCache>
                <c:ptCount val="1"/>
                <c:pt idx="0">
                  <c:v>procentfördelning 2020Q3</c:v>
                </c:pt>
              </c:strCache>
            </c:strRef>
          </c:tx>
          <c:spPr>
            <a:ln w="3175">
              <a:noFill/>
            </a:ln>
            <a:effectLst/>
          </c:spPr>
          <c:dPt>
            <c:idx val="0"/>
            <c:bubble3D val="0"/>
            <c:spPr>
              <a:solidFill>
                <a:srgbClr val="F8C5E0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09-4880-BAC9-85C2E809168C}"/>
              </c:ext>
            </c:extLst>
          </c:dPt>
          <c:dPt>
            <c:idx val="1"/>
            <c:bubble3D val="0"/>
            <c:spPr>
              <a:solidFill>
                <a:srgbClr val="F39FCB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09-4880-BAC9-85C2E809168C}"/>
              </c:ext>
            </c:extLst>
          </c:dPt>
          <c:dPt>
            <c:idx val="2"/>
            <c:bubble3D val="0"/>
            <c:spPr>
              <a:solidFill>
                <a:srgbClr val="EF82BC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09-4880-BAC9-85C2E809168C}"/>
              </c:ext>
            </c:extLst>
          </c:dPt>
          <c:dPt>
            <c:idx val="3"/>
            <c:bubble3D val="0"/>
            <c:spPr>
              <a:solidFill>
                <a:srgbClr val="EC65AD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09-4880-BAC9-85C2E809168C}"/>
              </c:ext>
            </c:extLst>
          </c:dPt>
          <c:dPt>
            <c:idx val="4"/>
            <c:bubble3D val="0"/>
            <c:spPr>
              <a:solidFill>
                <a:srgbClr val="E73F98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09-4880-BAC9-85C2E809168C}"/>
              </c:ext>
            </c:extLst>
          </c:dPt>
          <c:dLbls>
            <c:numFmt formatCode="0%" sourceLinked="0"/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'Riket grafer data'!$C$63:$C$67</c:f>
              <c:strCache>
                <c:ptCount val="5"/>
                <c:pt idx="0">
                  <c:v>Northern</c:v>
                </c:pt>
                <c:pt idx="1">
                  <c:v>Southern</c:v>
                </c:pt>
                <c:pt idx="2">
                  <c:v>Central</c:v>
                </c:pt>
                <c:pt idx="3">
                  <c:v>Stockholm</c:v>
                </c:pt>
                <c:pt idx="4">
                  <c:v>Western</c:v>
                </c:pt>
              </c:strCache>
            </c:strRef>
          </c:cat>
          <c:val>
            <c:numRef>
              <c:f>'Riket grafer data'!$H$63:$H$67</c:f>
              <c:numCache>
                <c:formatCode>0.0%</c:formatCode>
                <c:ptCount val="5"/>
                <c:pt idx="0">
                  <c:v>9.8256713131634255E-2</c:v>
                </c:pt>
                <c:pt idx="1">
                  <c:v>0.16739690489042874</c:v>
                </c:pt>
                <c:pt idx="2">
                  <c:v>0.18186205609365672</c:v>
                </c:pt>
                <c:pt idx="3">
                  <c:v>0.25982742862972869</c:v>
                </c:pt>
                <c:pt idx="4">
                  <c:v>0.29265689725455152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09-4880-BAC9-85C2E809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 w="9525">
      <a:noFill/>
    </a:ln>
  </c:sp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'English data'!$AD$33</c:f>
          <c:strCache>
            <c:ptCount val="1"/>
            <c:pt idx="0">
              <c:v>Turnover developments in the staffing industry Q1 2009-Q3 2020</c:v>
            </c:pt>
          </c:strCache>
        </c:strRef>
      </c:tx>
      <c:overlay val="0"/>
      <c:txPr>
        <a:bodyPr/>
        <a:lstStyle/>
        <a:p>
          <a:pPr algn="ctr" rtl="0">
            <a:defRPr lang="en-US" sz="1400" b="1" i="0" u="none" strike="noStrike" kern="1200" baseline="0">
              <a:solidFill>
                <a:sysClr val="windowText" lastClr="000000">
                  <a:lumMod val="85000"/>
                  <a:lumOff val="15000"/>
                </a:sys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>
        <c:manualLayout>
          <c:layoutTarget val="inner"/>
          <c:xMode val="edge"/>
          <c:yMode val="edge"/>
          <c:x val="3.7987199549583114E-2"/>
          <c:y val="0.18820880450691327"/>
          <c:w val="0.95044602863127914"/>
          <c:h val="0.6466542246860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'Riket grafer data'!$C$4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[0]!riket_grafer_procent_axel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[0]!riket_grafer_procent_varden</c:f>
              <c:numCache>
                <c:formatCode>0.00</c:formatCode>
                <c:ptCount val="48"/>
                <c:pt idx="0">
                  <c:v>-0.2043407393395579</c:v>
                </c:pt>
                <c:pt idx="1">
                  <c:v>-0.29850760022250544</c:v>
                </c:pt>
                <c:pt idx="2">
                  <c:v>-0.2592171978262317</c:v>
                </c:pt>
                <c:pt idx="3">
                  <c:v>-0.14387647388814059</c:v>
                </c:pt>
                <c:pt idx="4">
                  <c:v>2.6158648777905937E-2</c:v>
                </c:pt>
                <c:pt idx="5">
                  <c:v>0.25581050623699719</c:v>
                </c:pt>
                <c:pt idx="6">
                  <c:v>0.39132307057344262</c:v>
                </c:pt>
                <c:pt idx="7">
                  <c:v>0.42311487274135273</c:v>
                </c:pt>
                <c:pt idx="8">
                  <c:v>0.38937056989131325</c:v>
                </c:pt>
                <c:pt idx="9">
                  <c:v>0.26671409800655183</c:v>
                </c:pt>
                <c:pt idx="10">
                  <c:v>0.18383274418899309</c:v>
                </c:pt>
                <c:pt idx="11">
                  <c:v>8.6978942688904909E-2</c:v>
                </c:pt>
                <c:pt idx="12">
                  <c:v>3.6382266496191452E-2</c:v>
                </c:pt>
                <c:pt idx="13">
                  <c:v>8.9129297693284707E-3</c:v>
                </c:pt>
                <c:pt idx="14">
                  <c:v>-2.8938911900418463E-2</c:v>
                </c:pt>
                <c:pt idx="15">
                  <c:v>-4.1010069262469973E-2</c:v>
                </c:pt>
                <c:pt idx="16">
                  <c:v>-7.6717874722645157E-2</c:v>
                </c:pt>
                <c:pt idx="17">
                  <c:v>-3.5285029543109761E-2</c:v>
                </c:pt>
                <c:pt idx="18">
                  <c:v>6.8234852580331224E-3</c:v>
                </c:pt>
                <c:pt idx="19">
                  <c:v>5.3936159923047546E-2</c:v>
                </c:pt>
                <c:pt idx="20">
                  <c:v>8.6178404275755238E-2</c:v>
                </c:pt>
                <c:pt idx="21">
                  <c:v>5.3407427266295208E-2</c:v>
                </c:pt>
                <c:pt idx="22">
                  <c:v>3.4016815915742654E-2</c:v>
                </c:pt>
                <c:pt idx="23">
                  <c:v>2.4140762237136491E-2</c:v>
                </c:pt>
                <c:pt idx="24">
                  <c:v>0.1076479935444806</c:v>
                </c:pt>
                <c:pt idx="25">
                  <c:v>0.15813148495551035</c:v>
                </c:pt>
                <c:pt idx="26">
                  <c:v>0.15891986988983997</c:v>
                </c:pt>
                <c:pt idx="27">
                  <c:v>0.16986116540559651</c:v>
                </c:pt>
                <c:pt idx="28">
                  <c:v>8.9680242977721009E-2</c:v>
                </c:pt>
                <c:pt idx="29">
                  <c:v>9.7541040082499614E-2</c:v>
                </c:pt>
                <c:pt idx="30">
                  <c:v>6.9786808593258226E-2</c:v>
                </c:pt>
                <c:pt idx="31">
                  <c:v>0.11986029792176181</c:v>
                </c:pt>
                <c:pt idx="32">
                  <c:v>0.18817162955635991</c:v>
                </c:pt>
                <c:pt idx="33">
                  <c:v>0.11567828620125621</c:v>
                </c:pt>
                <c:pt idx="34">
                  <c:v>0.12409231688113964</c:v>
                </c:pt>
                <c:pt idx="35">
                  <c:v>0.10516937351259684</c:v>
                </c:pt>
                <c:pt idx="36">
                  <c:v>5.4302674033936828E-2</c:v>
                </c:pt>
                <c:pt idx="37">
                  <c:v>3.8725051259080816E-2</c:v>
                </c:pt>
                <c:pt idx="38">
                  <c:v>4.2586901212439731E-3</c:v>
                </c:pt>
                <c:pt idx="39">
                  <c:v>-4.3227626520074565E-2</c:v>
                </c:pt>
                <c:pt idx="40">
                  <c:v>-5.7978975448159144E-2</c:v>
                </c:pt>
                <c:pt idx="41">
                  <c:v>-7.0416104342207117E-2</c:v>
                </c:pt>
                <c:pt idx="42">
                  <c:v>-7.7503041154296362E-2</c:v>
                </c:pt>
                <c:pt idx="43">
                  <c:v>-0.11987774001813707</c:v>
                </c:pt>
                <c:pt idx="44">
                  <c:v>-0.12503749692843555</c:v>
                </c:pt>
                <c:pt idx="45">
                  <c:v>-0.2621830920051495</c:v>
                </c:pt>
                <c:pt idx="46">
                  <c:v>-0.2082690314166063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F-4E08-BDDA-3E28A6616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52276224"/>
        <c:axId val="52278016"/>
      </c:barChart>
      <c:catAx>
        <c:axId val="5227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2278016"/>
        <c:crosses val="autoZero"/>
        <c:auto val="1"/>
        <c:lblAlgn val="ctr"/>
        <c:lblOffset val="100"/>
        <c:noMultiLvlLbl val="0"/>
      </c:catAx>
      <c:valAx>
        <c:axId val="5227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227622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 rtl="0">
              <a:defRPr lang="en-US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Staffing industry turnover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602644774472223E-2"/>
          <c:y val="0.19492343831274572"/>
          <c:w val="0.91638224535916302"/>
          <c:h val="0.62251734801051506"/>
        </c:manualLayout>
      </c:layout>
      <c:lineChart>
        <c:grouping val="standard"/>
        <c:varyColors val="0"/>
        <c:ser>
          <c:idx val="1"/>
          <c:order val="0"/>
          <c:tx>
            <c:strRef>
              <c:f>'Riket grafer data'!$C$5</c:f>
              <c:strCache>
                <c:ptCount val="1"/>
                <c:pt idx="0">
                  <c:v>Oms</c:v>
                </c:pt>
              </c:strCache>
            </c:strRef>
          </c:tx>
          <c:spPr>
            <a:ln>
              <a:solidFill>
                <a:srgbClr val="E73F98"/>
              </a:solidFill>
            </a:ln>
            <a:effectLst>
              <a:outerShdw blurRad="76200" dist="127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multiLvlStrRef>
              <c:f>[0]!riket_grafer_omsattning_axel</c:f>
              <c:multiLvlStrCache>
                <c:ptCount val="7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  <c:pt idx="48">
                    <c:v>2014</c:v>
                  </c:pt>
                  <c:pt idx="52">
                    <c:v>2015</c:v>
                  </c:pt>
                  <c:pt idx="56">
                    <c:v>2016</c:v>
                  </c:pt>
                  <c:pt idx="60">
                    <c:v>2017</c:v>
                  </c:pt>
                  <c:pt idx="64">
                    <c:v>2018</c:v>
                  </c:pt>
                  <c:pt idx="68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[0]!riket_grafer_omsattning_varden</c:f>
              <c:numCache>
                <c:formatCode>0</c:formatCode>
                <c:ptCount val="76"/>
                <c:pt idx="0">
                  <c:v>2169.1084043299998</c:v>
                </c:pt>
                <c:pt idx="1">
                  <c:v>2269.5679041899994</c:v>
                </c:pt>
                <c:pt idx="2">
                  <c:v>2178.4856757299999</c:v>
                </c:pt>
                <c:pt idx="3">
                  <c:v>2400.0063487500001</c:v>
                </c:pt>
                <c:pt idx="4">
                  <c:v>2181.2749900200001</c:v>
                </c:pt>
                <c:pt idx="5">
                  <c:v>2200.2502290699995</c:v>
                </c:pt>
                <c:pt idx="6">
                  <c:v>2008.5935707000006</c:v>
                </c:pt>
                <c:pt idx="7">
                  <c:v>2061.3213656100002</c:v>
                </c:pt>
                <c:pt idx="8">
                  <c:v>1842.7839177999997</c:v>
                </c:pt>
                <c:pt idx="9">
                  <c:v>1958.2042017799999</c:v>
                </c:pt>
                <c:pt idx="10">
                  <c:v>1817.8386227700003</c:v>
                </c:pt>
                <c:pt idx="11">
                  <c:v>2345.55622141</c:v>
                </c:pt>
                <c:pt idx="12">
                  <c:v>2292.3289659800007</c:v>
                </c:pt>
                <c:pt idx="13">
                  <c:v>2565.07773838</c:v>
                </c:pt>
                <c:pt idx="14">
                  <c:v>2569.3305751399998</c:v>
                </c:pt>
                <c:pt idx="15">
                  <c:v>2992.1160991199999</c:v>
                </c:pt>
                <c:pt idx="16">
                  <c:v>2939.7913680599995</c:v>
                </c:pt>
                <c:pt idx="17">
                  <c:v>3215.7647341409997</c:v>
                </c:pt>
                <c:pt idx="18">
                  <c:v>3258.4342459999998</c:v>
                </c:pt>
                <c:pt idx="19">
                  <c:v>3775.2971043000002</c:v>
                </c:pt>
                <c:pt idx="20">
                  <c:v>3515.615738</c:v>
                </c:pt>
                <c:pt idx="21">
                  <c:v>3861.7035700000001</c:v>
                </c:pt>
                <c:pt idx="22">
                  <c:v>3830.611598</c:v>
                </c:pt>
                <c:pt idx="23">
                  <c:v>4276.9587099999999</c:v>
                </c:pt>
                <c:pt idx="24">
                  <c:v>4344.9533650000003</c:v>
                </c:pt>
                <c:pt idx="25">
                  <c:v>4811.9851719999997</c:v>
                </c:pt>
                <c:pt idx="26">
                  <c:v>4301.5564759999997</c:v>
                </c:pt>
                <c:pt idx="27">
                  <c:v>4109.0911740000001</c:v>
                </c:pt>
                <c:pt idx="28">
                  <c:v>3457.102382</c:v>
                </c:pt>
                <c:pt idx="29">
                  <c:v>3375.5710260000001</c:v>
                </c:pt>
                <c:pt idx="30">
                  <c:v>3186.5190600000001</c:v>
                </c:pt>
                <c:pt idx="31">
                  <c:v>3517.8896249999998</c:v>
                </c:pt>
                <c:pt idx="32">
                  <c:v>3547.5355089999998</c:v>
                </c:pt>
                <c:pt idx="33">
                  <c:v>4239.0775590000003</c:v>
                </c:pt>
                <c:pt idx="34">
                  <c:v>4433.4774829999997</c:v>
                </c:pt>
                <c:pt idx="35">
                  <c:v>5006.361046</c:v>
                </c:pt>
                <c:pt idx="36">
                  <c:v>4928.8414318490004</c:v>
                </c:pt>
                <c:pt idx="37">
                  <c:v>5369.6993065285005</c:v>
                </c:pt>
                <c:pt idx="38">
                  <c:v>5248.4958150000002</c:v>
                </c:pt>
                <c:pt idx="39">
                  <c:v>5441.8090364999998</c:v>
                </c:pt>
                <c:pt idx="40">
                  <c:v>5108.1638543400004</c:v>
                </c:pt>
                <c:pt idx="41">
                  <c:v>5417.5590593300012</c:v>
                </c:pt>
                <c:pt idx="42">
                  <c:v>5096.6100569999999</c:v>
                </c:pt>
                <c:pt idx="43">
                  <c:v>5218.6400709999998</c:v>
                </c:pt>
                <c:pt idx="44">
                  <c:v>4716.2763796999998</c:v>
                </c:pt>
                <c:pt idx="45">
                  <c:v>5226.4003278700002</c:v>
                </c:pt>
                <c:pt idx="46">
                  <c:v>5131.3867005898828</c:v>
                </c:pt>
                <c:pt idx="47">
                  <c:v>5500.1134764502804</c:v>
                </c:pt>
                <c:pt idx="48">
                  <c:v>5122.7175522259813</c:v>
                </c:pt>
                <c:pt idx="49">
                  <c:v>5505.5289232452587</c:v>
                </c:pt>
                <c:pt idx="50">
                  <c:v>5305.9401373763394</c:v>
                </c:pt>
                <c:pt idx="51">
                  <c:v>5632.8904081625369</c:v>
                </c:pt>
                <c:pt idx="52">
                  <c:v>5674.1678182182013</c:v>
                </c:pt>
                <c:pt idx="53">
                  <c:v>6376.1263873435428</c:v>
                </c:pt>
                <c:pt idx="54">
                  <c:v>6149.1594536514667</c:v>
                </c:pt>
                <c:pt idx="55">
                  <c:v>6589.6997374950315</c:v>
                </c:pt>
                <c:pt idx="56">
                  <c:v>6183.0285668523748</c:v>
                </c:pt>
                <c:pt idx="57">
                  <c:v>6998.060386862503</c:v>
                </c:pt>
                <c:pt idx="58">
                  <c:v>6578.2896674528656</c:v>
                </c:pt>
                <c:pt idx="59">
                  <c:v>7379.5431112461411</c:v>
                </c:pt>
                <c:pt idx="60">
                  <c:v>7346.4991278705111</c:v>
                </c:pt>
                <c:pt idx="61">
                  <c:v>7807.5840191476573</c:v>
                </c:pt>
                <c:pt idx="62">
                  <c:v>7394.6048734023534</c:v>
                </c:pt>
                <c:pt idx="63">
                  <c:v>8155.6450370650982</c:v>
                </c:pt>
                <c:pt idx="64">
                  <c:v>7745.4336753018642</c:v>
                </c:pt>
                <c:pt idx="65">
                  <c:v>8109.9331104987305</c:v>
                </c:pt>
                <c:pt idx="66">
                  <c:v>7426.0962041272142</c:v>
                </c:pt>
                <c:pt idx="67">
                  <c:v>7803.0958593725481</c:v>
                </c:pt>
                <c:pt idx="68">
                  <c:v>7296.3613664061932</c:v>
                </c:pt>
                <c:pt idx="69">
                  <c:v>7538.8632143815321</c:v>
                </c:pt>
                <c:pt idx="70">
                  <c:v>6850.5511644029793</c:v>
                </c:pt>
                <c:pt idx="71">
                  <c:v>6867.6783626060842</c:v>
                </c:pt>
                <c:pt idx="72">
                  <c:v>6384.0426044654223</c:v>
                </c:pt>
                <c:pt idx="73">
                  <c:v>5562.3007466311019</c:v>
                </c:pt>
                <c:pt idx="74">
                  <c:v>5423.7935087228661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A-4588-B18A-DF56AEBC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94400"/>
        <c:axId val="52295936"/>
      </c:lineChart>
      <c:catAx>
        <c:axId val="522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2295936"/>
        <c:crosses val="autoZero"/>
        <c:auto val="1"/>
        <c:lblAlgn val="ctr"/>
        <c:lblOffset val="100"/>
        <c:noMultiLvlLbl val="0"/>
      </c:catAx>
      <c:valAx>
        <c:axId val="52295936"/>
        <c:scaling>
          <c:orientation val="minMax"/>
          <c:min val="15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2294400"/>
        <c:crosses val="autoZero"/>
        <c:crossBetween val="between"/>
        <c:majorUnit val="500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'English data'!$AD$36</c:f>
          <c:strCache>
            <c:ptCount val="1"/>
            <c:pt idx="0">
              <c:v>Turnover development per region third quarter 2020</c:v>
            </c:pt>
          </c:strCache>
        </c:strRef>
      </c:tx>
      <c:overlay val="0"/>
      <c:txPr>
        <a:bodyPr/>
        <a:lstStyle/>
        <a:p>
          <a:pPr algn="ctr" rtl="0">
            <a:defRPr lang="en-US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>
        <c:manualLayout>
          <c:layoutTarget val="inner"/>
          <c:xMode val="edge"/>
          <c:yMode val="edge"/>
          <c:x val="2.9286038269763615E-2"/>
          <c:y val="0.21542364630345309"/>
          <c:w val="0.95262659970347008"/>
          <c:h val="0.5861151778932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'Riket grafer data'!$E$54</c:f>
              <c:strCache>
                <c:ptCount val="1"/>
                <c:pt idx="0">
                  <c:v>förändring</c:v>
                </c:pt>
              </c:strCache>
            </c:strRef>
          </c:tx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'Riket grafer data'!$C$63:$C$68</c:f>
              <c:strCache>
                <c:ptCount val="6"/>
                <c:pt idx="0">
                  <c:v>Northern</c:v>
                </c:pt>
                <c:pt idx="1">
                  <c:v>Southern</c:v>
                </c:pt>
                <c:pt idx="2">
                  <c:v>Central</c:v>
                </c:pt>
                <c:pt idx="3">
                  <c:v>Stockholm</c:v>
                </c:pt>
                <c:pt idx="4">
                  <c:v>Western</c:v>
                </c:pt>
                <c:pt idx="5">
                  <c:v>Total</c:v>
                </c:pt>
              </c:strCache>
            </c:strRef>
          </c:cat>
          <c:val>
            <c:numRef>
              <c:f>'Riket grafer data'!$E$63:$E$68</c:f>
              <c:numCache>
                <c:formatCode>0%</c:formatCode>
                <c:ptCount val="6"/>
                <c:pt idx="0">
                  <c:v>-0.18414858883608798</c:v>
                </c:pt>
                <c:pt idx="1">
                  <c:v>-0.19650431674194352</c:v>
                </c:pt>
                <c:pt idx="2">
                  <c:v>-0.20782662992870679</c:v>
                </c:pt>
                <c:pt idx="3">
                  <c:v>-0.20185902121547564</c:v>
                </c:pt>
                <c:pt idx="4">
                  <c:v>-0.22816569274593976</c:v>
                </c:pt>
                <c:pt idx="5">
                  <c:v>-0.2082690314166063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3-4C1F-AAFF-B5DD79F45B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52315648"/>
        <c:axId val="52318592"/>
      </c:barChart>
      <c:catAx>
        <c:axId val="5231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523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8592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52315648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1"/>
          <c:order val="0"/>
          <c:tx>
            <c:strRef>
              <c:f>'Riket grafer data'!$H$54</c:f>
              <c:strCache>
                <c:ptCount val="1"/>
                <c:pt idx="0">
                  <c:v>procentfördelning 2020Q3</c:v>
                </c:pt>
              </c:strCache>
            </c:strRef>
          </c:tx>
          <c:spPr>
            <a:solidFill>
              <a:srgbClr val="E73F98"/>
            </a:solidFill>
            <a:ln w="3175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F8C5E0"/>
              </a:solidFill>
              <a:ln w="3175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FB-4A7C-AE73-6E1001FD1598}"/>
              </c:ext>
            </c:extLst>
          </c:dPt>
          <c:dPt>
            <c:idx val="1"/>
            <c:bubble3D val="0"/>
            <c:spPr>
              <a:solidFill>
                <a:srgbClr val="F39FCB"/>
              </a:solidFill>
              <a:ln w="3175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FB-4A7C-AE73-6E1001FD1598}"/>
              </c:ext>
            </c:extLst>
          </c:dPt>
          <c:dPt>
            <c:idx val="2"/>
            <c:bubble3D val="0"/>
            <c:spPr>
              <a:solidFill>
                <a:srgbClr val="EF82BC"/>
              </a:solidFill>
              <a:ln w="3175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FB-4A7C-AE73-6E1001FD1598}"/>
              </c:ext>
            </c:extLst>
          </c:dPt>
          <c:dPt>
            <c:idx val="3"/>
            <c:bubble3D val="0"/>
            <c:spPr>
              <a:solidFill>
                <a:srgbClr val="EC65AD"/>
              </a:solidFill>
              <a:ln w="3175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9FB-4A7C-AE73-6E1001FD159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59FB-4A7C-AE73-6E1001FD159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'Riket grafer data'!$D$63:$D$67</c:f>
              <c:strCache>
                <c:ptCount val="5"/>
                <c:pt idx="0">
                  <c:v>Norra</c:v>
                </c:pt>
                <c:pt idx="1">
                  <c:v>Södra</c:v>
                </c:pt>
                <c:pt idx="2">
                  <c:v>Mellan</c:v>
                </c:pt>
                <c:pt idx="3">
                  <c:v>Stockholm</c:v>
                </c:pt>
                <c:pt idx="4">
                  <c:v>Västra</c:v>
                </c:pt>
              </c:strCache>
            </c:strRef>
          </c:cat>
          <c:val>
            <c:numRef>
              <c:f>'Riket grafer data'!$H$63:$H$67</c:f>
              <c:numCache>
                <c:formatCode>0.0%</c:formatCode>
                <c:ptCount val="5"/>
                <c:pt idx="0">
                  <c:v>9.8256713131634255E-2</c:v>
                </c:pt>
                <c:pt idx="1">
                  <c:v>0.16739690489042874</c:v>
                </c:pt>
                <c:pt idx="2">
                  <c:v>0.18186205609365672</c:v>
                </c:pt>
                <c:pt idx="3">
                  <c:v>0.25982742862972869</c:v>
                </c:pt>
                <c:pt idx="4">
                  <c:v>0.29265689725455152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FB-4A7C-AE73-6E1001FD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 w="9525"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86038269763615E-2"/>
          <c:y val="3.1899137607799027E-2"/>
          <c:w val="0.95262659970347008"/>
          <c:h val="0.70081802274715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'Riket grafer data'!$E$54</c:f>
              <c:strCache>
                <c:ptCount val="1"/>
                <c:pt idx="0">
                  <c:v>förändring</c:v>
                </c:pt>
              </c:strCache>
            </c:strRef>
          </c:tx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'Riket grafer data'!$D$63:$D$68</c:f>
              <c:strCache>
                <c:ptCount val="6"/>
                <c:pt idx="0">
                  <c:v>Norra</c:v>
                </c:pt>
                <c:pt idx="1">
                  <c:v>Södra</c:v>
                </c:pt>
                <c:pt idx="2">
                  <c:v>Mellan</c:v>
                </c:pt>
                <c:pt idx="3">
                  <c:v>Stockholm</c:v>
                </c:pt>
                <c:pt idx="4">
                  <c:v>Västra</c:v>
                </c:pt>
                <c:pt idx="5">
                  <c:v>Totalt</c:v>
                </c:pt>
              </c:strCache>
            </c:strRef>
          </c:cat>
          <c:val>
            <c:numRef>
              <c:f>'Riket grafer data'!$E$63:$E$68</c:f>
              <c:numCache>
                <c:formatCode>0%</c:formatCode>
                <c:ptCount val="6"/>
                <c:pt idx="0">
                  <c:v>-0.18414858883608798</c:v>
                </c:pt>
                <c:pt idx="1">
                  <c:v>-0.19650431674194352</c:v>
                </c:pt>
                <c:pt idx="2">
                  <c:v>-0.20782662992870679</c:v>
                </c:pt>
                <c:pt idx="3">
                  <c:v>-0.20185902121547564</c:v>
                </c:pt>
                <c:pt idx="4">
                  <c:v>-0.22816569274593976</c:v>
                </c:pt>
                <c:pt idx="5">
                  <c:v>-0.2082690314166063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3-4D2A-80DC-67CAAECE8A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159881472"/>
        <c:axId val="194772992"/>
      </c:barChart>
      <c:catAx>
        <c:axId val="1598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19477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772992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59881472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'tjänsteområden grafer data'!$I$6</c:f>
              <c:strCache>
                <c:ptCount val="1"/>
                <c:pt idx="0">
                  <c:v>Omställning</c:v>
                </c:pt>
              </c:strCache>
            </c:strRef>
          </c:tx>
          <c:spPr>
            <a:ln w="25400" cmpd="sng">
              <a:solidFill>
                <a:srgbClr val="EF82BC"/>
              </a:solidFill>
            </a:ln>
            <a:effectLst>
              <a:outerShdw blurRad="38100" dist="12700" dir="5400000" algn="t" rotWithShape="0">
                <a:prstClr val="black">
                  <a:alpha val="25000"/>
                </a:prstClr>
              </a:outerShdw>
            </a:effectLst>
          </c:spPr>
          <c:marker>
            <c:symbol val="none"/>
          </c:marker>
          <c:cat>
            <c:multiLvlStrRef>
              <c:f>[0]!tjansteomraden_grafer_axel</c:f>
              <c:multiLvlStrCache>
                <c:ptCount val="5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</c:lvl>
                <c:lvl>
                  <c:pt idx="0">
                    <c:v>2007</c:v>
                  </c:pt>
                  <c:pt idx="4">
                    <c:v>2008</c:v>
                  </c:pt>
                  <c:pt idx="8">
                    <c:v>2009</c:v>
                  </c:pt>
                  <c:pt idx="12">
                    <c:v>2010</c:v>
                  </c:pt>
                  <c:pt idx="16">
                    <c:v>2011</c:v>
                  </c:pt>
                  <c:pt idx="20">
                    <c:v>2012</c:v>
                  </c:pt>
                  <c:pt idx="24">
                    <c:v>2013</c:v>
                  </c:pt>
                  <c:pt idx="28">
                    <c:v>2014</c:v>
                  </c:pt>
                  <c:pt idx="32">
                    <c:v>2015</c:v>
                  </c:pt>
                  <c:pt idx="36">
                    <c:v>2016</c:v>
                  </c:pt>
                  <c:pt idx="40">
                    <c:v>2017</c:v>
                  </c:pt>
                  <c:pt idx="44">
                    <c:v>2018</c:v>
                  </c:pt>
                  <c:pt idx="48">
                    <c:v>2019</c:v>
                  </c:pt>
                  <c:pt idx="52">
                    <c:v>2020</c:v>
                  </c:pt>
                </c:lvl>
              </c:multiLvlStrCache>
            </c:multiLvlStrRef>
          </c:cat>
          <c:val>
            <c:numRef>
              <c:f>[0]!tjansteomraden_grafer_omstallning_varden</c:f>
              <c:numCache>
                <c:formatCode>0</c:formatCode>
                <c:ptCount val="56"/>
                <c:pt idx="0">
                  <c:v>42.860973000000001</c:v>
                </c:pt>
                <c:pt idx="1">
                  <c:v>41.773614000000002</c:v>
                </c:pt>
                <c:pt idx="2">
                  <c:v>32.227715000000003</c:v>
                </c:pt>
                <c:pt idx="3">
                  <c:v>33.266328000000001</c:v>
                </c:pt>
                <c:pt idx="4">
                  <c:v>30.836656000000001</c:v>
                </c:pt>
                <c:pt idx="5">
                  <c:v>38.025812000000002</c:v>
                </c:pt>
                <c:pt idx="6">
                  <c:v>30.147200000000002</c:v>
                </c:pt>
                <c:pt idx="7">
                  <c:v>81.233580000000003</c:v>
                </c:pt>
                <c:pt idx="8">
                  <c:v>220.42103700000001</c:v>
                </c:pt>
                <c:pt idx="9">
                  <c:v>225.52056899999999</c:v>
                </c:pt>
                <c:pt idx="10">
                  <c:v>137.662476</c:v>
                </c:pt>
                <c:pt idx="11">
                  <c:v>178.12858800000001</c:v>
                </c:pt>
                <c:pt idx="12">
                  <c:v>143.096856</c:v>
                </c:pt>
                <c:pt idx="13">
                  <c:v>134.489396</c:v>
                </c:pt>
                <c:pt idx="14">
                  <c:v>109.345235</c:v>
                </c:pt>
                <c:pt idx="15">
                  <c:v>144.506101</c:v>
                </c:pt>
                <c:pt idx="16">
                  <c:v>78.070652999999993</c:v>
                </c:pt>
                <c:pt idx="17">
                  <c:v>50.476992000000003</c:v>
                </c:pt>
                <c:pt idx="18">
                  <c:v>96.224884000000003</c:v>
                </c:pt>
                <c:pt idx="19">
                  <c:v>106.77069</c:v>
                </c:pt>
                <c:pt idx="20">
                  <c:v>95.140278030000005</c:v>
                </c:pt>
                <c:pt idx="21">
                  <c:v>105.21208187000001</c:v>
                </c:pt>
                <c:pt idx="22">
                  <c:v>96.405765000000002</c:v>
                </c:pt>
                <c:pt idx="23">
                  <c:v>151.01663500000001</c:v>
                </c:pt>
                <c:pt idx="24">
                  <c:v>201.56604769999998</c:v>
                </c:pt>
                <c:pt idx="25">
                  <c:v>207.0058214</c:v>
                </c:pt>
                <c:pt idx="26">
                  <c:v>147.00048856000001</c:v>
                </c:pt>
                <c:pt idx="27">
                  <c:v>162.41246147100003</c:v>
                </c:pt>
                <c:pt idx="28">
                  <c:v>149.77166642</c:v>
                </c:pt>
                <c:pt idx="29">
                  <c:v>159.40340030000002</c:v>
                </c:pt>
                <c:pt idx="30">
                  <c:v>138.44088543999999</c:v>
                </c:pt>
                <c:pt idx="31">
                  <c:v>203.2429076</c:v>
                </c:pt>
                <c:pt idx="32">
                  <c:v>220.62477899999999</c:v>
                </c:pt>
                <c:pt idx="33">
                  <c:v>248.30763669000001</c:v>
                </c:pt>
                <c:pt idx="34">
                  <c:v>218.53558371</c:v>
                </c:pt>
                <c:pt idx="35">
                  <c:v>240.73191293000002</c:v>
                </c:pt>
                <c:pt idx="36">
                  <c:v>293.94398993500101</c:v>
                </c:pt>
                <c:pt idx="37">
                  <c:v>339.68845987999998</c:v>
                </c:pt>
                <c:pt idx="38">
                  <c:v>322.61448404000004</c:v>
                </c:pt>
                <c:pt idx="39">
                  <c:v>325.28487673998956</c:v>
                </c:pt>
                <c:pt idx="40">
                  <c:v>350.02102854999993</c:v>
                </c:pt>
                <c:pt idx="41">
                  <c:v>349.93168831249994</c:v>
                </c:pt>
                <c:pt idx="42">
                  <c:v>321.24355256000001</c:v>
                </c:pt>
                <c:pt idx="43">
                  <c:v>333.34801175000001</c:v>
                </c:pt>
                <c:pt idx="44">
                  <c:v>310.83931458875003</c:v>
                </c:pt>
                <c:pt idx="45">
                  <c:v>271.93497906499999</c:v>
                </c:pt>
                <c:pt idx="46">
                  <c:v>224.39160509750002</c:v>
                </c:pt>
                <c:pt idx="47">
                  <c:v>172.29487421749999</c:v>
                </c:pt>
                <c:pt idx="48">
                  <c:v>92.947654514999982</c:v>
                </c:pt>
                <c:pt idx="49">
                  <c:v>102.83655732000001</c:v>
                </c:pt>
                <c:pt idx="50">
                  <c:v>85.38379757749999</c:v>
                </c:pt>
                <c:pt idx="51">
                  <c:v>103.01321418999999</c:v>
                </c:pt>
                <c:pt idx="52">
                  <c:v>118.74175965250001</c:v>
                </c:pt>
                <c:pt idx="53">
                  <c:v>129.87665891</c:v>
                </c:pt>
                <c:pt idx="54">
                  <c:v>141.06877237250001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3-4BB3-A769-88F1BCBE69E2}"/>
            </c:ext>
          </c:extLst>
        </c:ser>
        <c:ser>
          <c:idx val="1"/>
          <c:order val="1"/>
          <c:tx>
            <c:strRef>
              <c:f>'tjänsteområden grafer data'!$I$7</c:f>
              <c:strCache>
                <c:ptCount val="1"/>
                <c:pt idx="0">
                  <c:v>Rekrytering</c:v>
                </c:pt>
              </c:strCache>
            </c:strRef>
          </c:tx>
          <c:spPr>
            <a:ln w="25400">
              <a:solidFill>
                <a:srgbClr val="E73F98"/>
              </a:solidFill>
            </a:ln>
            <a:effectLst>
              <a:outerShdw blurRad="38100" dist="12700" dir="4440000" algn="tl" rotWithShape="0">
                <a:prstClr val="black">
                  <a:alpha val="25000"/>
                </a:prstClr>
              </a:outerShdw>
            </a:effectLst>
          </c:spPr>
          <c:marker>
            <c:symbol val="none"/>
          </c:marker>
          <c:cat>
            <c:multiLvlStrRef>
              <c:f>[0]!tjansteomraden_grafer_axel</c:f>
              <c:multiLvlStrCache>
                <c:ptCount val="5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</c:lvl>
                <c:lvl>
                  <c:pt idx="0">
                    <c:v>2007</c:v>
                  </c:pt>
                  <c:pt idx="4">
                    <c:v>2008</c:v>
                  </c:pt>
                  <c:pt idx="8">
                    <c:v>2009</c:v>
                  </c:pt>
                  <c:pt idx="12">
                    <c:v>2010</c:v>
                  </c:pt>
                  <c:pt idx="16">
                    <c:v>2011</c:v>
                  </c:pt>
                  <c:pt idx="20">
                    <c:v>2012</c:v>
                  </c:pt>
                  <c:pt idx="24">
                    <c:v>2013</c:v>
                  </c:pt>
                  <c:pt idx="28">
                    <c:v>2014</c:v>
                  </c:pt>
                  <c:pt idx="32">
                    <c:v>2015</c:v>
                  </c:pt>
                  <c:pt idx="36">
                    <c:v>2016</c:v>
                  </c:pt>
                  <c:pt idx="40">
                    <c:v>2017</c:v>
                  </c:pt>
                  <c:pt idx="44">
                    <c:v>2018</c:v>
                  </c:pt>
                  <c:pt idx="48">
                    <c:v>2019</c:v>
                  </c:pt>
                  <c:pt idx="52">
                    <c:v>2020</c:v>
                  </c:pt>
                </c:lvl>
              </c:multiLvlStrCache>
            </c:multiLvlStrRef>
          </c:cat>
          <c:val>
            <c:numRef>
              <c:f>[0]!tjansteomraden_grafer_rekrytering_varden</c:f>
              <c:numCache>
                <c:formatCode>0</c:formatCode>
                <c:ptCount val="56"/>
                <c:pt idx="0">
                  <c:v>162.31411700000001</c:v>
                </c:pt>
                <c:pt idx="1">
                  <c:v>201.62087600000001</c:v>
                </c:pt>
                <c:pt idx="2">
                  <c:v>157.998347</c:v>
                </c:pt>
                <c:pt idx="3">
                  <c:v>230.41246799999999</c:v>
                </c:pt>
                <c:pt idx="4">
                  <c:v>235.010761</c:v>
                </c:pt>
                <c:pt idx="5">
                  <c:v>255.46374700000001</c:v>
                </c:pt>
                <c:pt idx="6">
                  <c:v>163.00572199999999</c:v>
                </c:pt>
                <c:pt idx="7">
                  <c:v>173.586277</c:v>
                </c:pt>
                <c:pt idx="8">
                  <c:v>121.88171699999999</c:v>
                </c:pt>
                <c:pt idx="9">
                  <c:v>109.432413</c:v>
                </c:pt>
                <c:pt idx="10">
                  <c:v>80.871938</c:v>
                </c:pt>
                <c:pt idx="11">
                  <c:v>138.69229000000001</c:v>
                </c:pt>
                <c:pt idx="12">
                  <c:v>155.75611599999999</c:v>
                </c:pt>
                <c:pt idx="13">
                  <c:v>178.70107100000001</c:v>
                </c:pt>
                <c:pt idx="14">
                  <c:v>131.02130299999999</c:v>
                </c:pt>
                <c:pt idx="15">
                  <c:v>213.82111699999999</c:v>
                </c:pt>
                <c:pt idx="16">
                  <c:v>202.001721</c:v>
                </c:pt>
                <c:pt idx="17">
                  <c:v>243.37342599999999</c:v>
                </c:pt>
                <c:pt idx="18">
                  <c:v>161.99089900000001</c:v>
                </c:pt>
                <c:pt idx="19">
                  <c:v>211.21101300000001</c:v>
                </c:pt>
                <c:pt idx="20">
                  <c:v>179.48303395999997</c:v>
                </c:pt>
                <c:pt idx="21">
                  <c:v>213.11984511000003</c:v>
                </c:pt>
                <c:pt idx="22">
                  <c:v>130.771411</c:v>
                </c:pt>
                <c:pt idx="23">
                  <c:v>173.74927</c:v>
                </c:pt>
                <c:pt idx="24">
                  <c:v>163.25130899999999</c:v>
                </c:pt>
                <c:pt idx="25">
                  <c:v>165.61602300000001</c:v>
                </c:pt>
                <c:pt idx="26">
                  <c:v>109.20984766000001</c:v>
                </c:pt>
                <c:pt idx="27">
                  <c:v>160.06854364999998</c:v>
                </c:pt>
                <c:pt idx="28">
                  <c:v>140.96651548</c:v>
                </c:pt>
                <c:pt idx="29">
                  <c:v>165.96714741000002</c:v>
                </c:pt>
                <c:pt idx="30">
                  <c:v>111.72462133569992</c:v>
                </c:pt>
                <c:pt idx="31">
                  <c:v>169.55582441999999</c:v>
                </c:pt>
                <c:pt idx="32">
                  <c:v>178.40250432000002</c:v>
                </c:pt>
                <c:pt idx="33">
                  <c:v>224.90949015999999</c:v>
                </c:pt>
                <c:pt idx="34">
                  <c:v>145.32911359460002</c:v>
                </c:pt>
                <c:pt idx="35">
                  <c:v>231.67217764452707</c:v>
                </c:pt>
                <c:pt idx="36">
                  <c:v>211.07128916302639</c:v>
                </c:pt>
                <c:pt idx="37">
                  <c:v>266.22245830162939</c:v>
                </c:pt>
                <c:pt idx="38">
                  <c:v>186.06388399670951</c:v>
                </c:pt>
                <c:pt idx="39">
                  <c:v>262.57044040916685</c:v>
                </c:pt>
                <c:pt idx="40">
                  <c:v>256.69142164790975</c:v>
                </c:pt>
                <c:pt idx="41">
                  <c:v>285.2629063397095</c:v>
                </c:pt>
                <c:pt idx="42">
                  <c:v>211.15854511960001</c:v>
                </c:pt>
                <c:pt idx="43">
                  <c:v>302.19754662770004</c:v>
                </c:pt>
                <c:pt idx="44">
                  <c:v>270.0625692113</c:v>
                </c:pt>
                <c:pt idx="45">
                  <c:v>303.97449898029998</c:v>
                </c:pt>
                <c:pt idx="46">
                  <c:v>207.58592941799998</c:v>
                </c:pt>
                <c:pt idx="47">
                  <c:v>285.96268320080003</c:v>
                </c:pt>
                <c:pt idx="48">
                  <c:v>267.19555347189998</c:v>
                </c:pt>
                <c:pt idx="49">
                  <c:v>264.81619931899996</c:v>
                </c:pt>
                <c:pt idx="50">
                  <c:v>178.95682931799999</c:v>
                </c:pt>
                <c:pt idx="51">
                  <c:v>244.22424432968</c:v>
                </c:pt>
                <c:pt idx="52">
                  <c:v>185.68030976679998</c:v>
                </c:pt>
                <c:pt idx="53">
                  <c:v>131.50844276309999</c:v>
                </c:pt>
                <c:pt idx="54">
                  <c:v>134.42158773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3-4BB3-A769-88F1BCBE6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57440"/>
        <c:axId val="287904512"/>
      </c:lineChart>
      <c:catAx>
        <c:axId val="23135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ysClr val="window" lastClr="FFFFFF">
                <a:lumMod val="75000"/>
              </a:sys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287904512"/>
        <c:crosses val="autoZero"/>
        <c:auto val="1"/>
        <c:lblAlgn val="ctr"/>
        <c:lblOffset val="100"/>
        <c:noMultiLvlLbl val="0"/>
      </c:catAx>
      <c:valAx>
        <c:axId val="287904512"/>
        <c:scaling>
          <c:orientation val="minMax"/>
          <c:max val="4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0" sourceLinked="1"/>
        <c:majorTickMark val="none"/>
        <c:minorTickMark val="none"/>
        <c:tickLblPos val="nextTo"/>
        <c:spPr>
          <a:ln>
            <a:solidFill>
              <a:sysClr val="window" lastClr="FFFFFF">
                <a:lumMod val="75000"/>
              </a:sys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231357440"/>
        <c:crosses val="autoZero"/>
        <c:crossBetween val="between"/>
      </c:valAx>
      <c:spPr>
        <a:solidFill>
          <a:schemeClr val="bg1"/>
        </a:solidFill>
      </c:spPr>
    </c:plotArea>
    <c:legend>
      <c:legendPos val="r"/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printSettings>
    <c:headerFooter/>
    <c:pageMargins b="0.75000000000000089" l="0.70000000000000062" r="0.70000000000000062" t="0.75000000000000089" header="0.30000000000000032" footer="0.30000000000000032"/>
    <c:pageSetup paperSize="9" orientation="portrait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95977434388035E-2"/>
          <c:y val="5.115545929592958E-2"/>
          <c:w val="0.96438659962390649"/>
          <c:h val="0.830384007150715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anose="02000000000000000000" pitchFamily="2" charset="0"/>
                    <a:ea typeface="Roboto Condensed" panose="02000000000000000000" pitchFamily="2" charset="0"/>
                    <a:cs typeface="Roboto Condensed" panose="02000000000000000000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'tjänsteområden grafer data'!$C$72:$F$72</c:f>
              <c:strCache>
                <c:ptCount val="4"/>
                <c:pt idx="0">
                  <c:v>Omställning</c:v>
                </c:pt>
                <c:pt idx="1">
                  <c:v>Rekrytering</c:v>
                </c:pt>
                <c:pt idx="2">
                  <c:v>Bemanning</c:v>
                </c:pt>
                <c:pt idx="3">
                  <c:v>Totalt</c:v>
                </c:pt>
              </c:strCache>
            </c:strRef>
          </c:cat>
          <c:val>
            <c:numRef>
              <c:f>[0]!svenska_omsattning_yrkesomrade_procent</c:f>
              <c:numCache>
                <c:formatCode>0%</c:formatCode>
                <c:ptCount val="4"/>
                <c:pt idx="0">
                  <c:v>0.65217261793089776</c:v>
                </c:pt>
                <c:pt idx="1">
                  <c:v>-0.24886025170273013</c:v>
                </c:pt>
                <c:pt idx="2">
                  <c:v>-0.21832089646974495</c:v>
                </c:pt>
                <c:pt idx="3">
                  <c:v>-0.20826903141660633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D-473F-B022-EBF03A03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88814592"/>
        <c:axId val="288816512"/>
      </c:barChart>
      <c:catAx>
        <c:axId val="2888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ysClr val="window" lastClr="FFFFFF">
                <a:lumMod val="75000"/>
              </a:sys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288816512"/>
        <c:crosses val="autoZero"/>
        <c:auto val="1"/>
        <c:lblAlgn val="ctr"/>
        <c:lblOffset val="100"/>
        <c:noMultiLvlLbl val="0"/>
      </c:catAx>
      <c:valAx>
        <c:axId val="28881651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288814592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6350"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86038269763615E-2"/>
          <c:y val="0.11126420060025619"/>
          <c:w val="0.95262659970347008"/>
          <c:h val="0.621453097207763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73F98"/>
            </a:solidFill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'yrkesområden grafer data'!$J$84:$J$92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Teknik</c:v>
                </c:pt>
                <c:pt idx="3">
                  <c:v>Ekonomi &amp; Finans</c:v>
                </c:pt>
                <c:pt idx="4">
                  <c:v>Hälso- &amp; sjukvård/Omsorg</c:v>
                </c:pt>
                <c:pt idx="5">
                  <c:v>IT</c:v>
                </c:pt>
                <c:pt idx="6">
                  <c:v>Administration &amp; Service</c:v>
                </c:pt>
                <c:pt idx="7">
                  <c:v>Industri &amp; Tillverkning</c:v>
                </c:pt>
                <c:pt idx="8">
                  <c:v>Lager &amp; Logistik</c:v>
                </c:pt>
              </c:strCache>
            </c:strRef>
          </c:cat>
          <c:val>
            <c:numRef>
              <c:f>'yrkesområden grafer data'!$K$84:$K$92</c:f>
              <c:numCache>
                <c:formatCode>0%</c:formatCode>
                <c:ptCount val="9"/>
                <c:pt idx="0">
                  <c:v>-6.0570457297215698E-2</c:v>
                </c:pt>
                <c:pt idx="1">
                  <c:v>-0.24144003336290096</c:v>
                </c:pt>
                <c:pt idx="2">
                  <c:v>-0.27337183992414632</c:v>
                </c:pt>
                <c:pt idx="3">
                  <c:v>-0.20265820912502427</c:v>
                </c:pt>
                <c:pt idx="4">
                  <c:v>-0.11403418386801835</c:v>
                </c:pt>
                <c:pt idx="5">
                  <c:v>-0.34141011457369241</c:v>
                </c:pt>
                <c:pt idx="6">
                  <c:v>-0.2275658827600251</c:v>
                </c:pt>
                <c:pt idx="7">
                  <c:v>-0.30840185269656573</c:v>
                </c:pt>
                <c:pt idx="8">
                  <c:v>-2.3036230460982514E-2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2-440B-B3B3-24DC48075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5"/>
        <c:axId val="297035648"/>
        <c:axId val="297163392"/>
      </c:barChart>
      <c:catAx>
        <c:axId val="29703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400000" vert="horz" anchor="ctr" anchorCtr="0"/>
          <a:lstStyle/>
          <a:p>
            <a:pPr>
              <a:defRPr sz="1000"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29716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163392"/>
        <c:scaling>
          <c:orientation val="minMax"/>
          <c:max val="0"/>
        </c:scaling>
        <c:delete val="1"/>
        <c:axPos val="r"/>
        <c:numFmt formatCode="0%" sourceLinked="1"/>
        <c:majorTickMark val="out"/>
        <c:minorTickMark val="none"/>
        <c:tickLblPos val="nextTo"/>
        <c:crossAx val="297035648"/>
        <c:crosses val="max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spPr>
            <a:ln w="6350">
              <a:noFill/>
            </a:ln>
            <a:effectLst>
              <a:outerShdw dist="25400" dir="5400000" algn="t" rotWithShape="0">
                <a:prstClr val="black">
                  <a:alpha val="25000"/>
                </a:prstClr>
              </a:outerShdw>
            </a:effectLst>
          </c:spPr>
          <c:dPt>
            <c:idx val="0"/>
            <c:bubble3D val="0"/>
            <c:spPr>
              <a:solidFill>
                <a:srgbClr val="E7E7E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A3-4A22-82D0-412542F6006D}"/>
              </c:ext>
            </c:extLst>
          </c:dPt>
          <c:dPt>
            <c:idx val="1"/>
            <c:bubble3D val="0"/>
            <c:spPr>
              <a:solidFill>
                <a:srgbClr val="BDBEC1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A3-4A22-82D0-412542F6006D}"/>
              </c:ext>
            </c:extLst>
          </c:dPt>
          <c:dPt>
            <c:idx val="2"/>
            <c:bubble3D val="0"/>
            <c:spPr>
              <a:solidFill>
                <a:srgbClr val="949599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A3-4A22-82D0-412542F6006D}"/>
              </c:ext>
            </c:extLst>
          </c:dPt>
          <c:dPt>
            <c:idx val="3"/>
            <c:bubble3D val="0"/>
            <c:spPr>
              <a:solidFill>
                <a:srgbClr val="6E6E7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A3-4A22-82D0-412542F6006D}"/>
              </c:ext>
            </c:extLst>
          </c:dPt>
          <c:dPt>
            <c:idx val="4"/>
            <c:bubble3D val="0"/>
            <c:spPr>
              <a:solidFill>
                <a:srgbClr val="F8C5E0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3A3-4A22-82D0-412542F6006D}"/>
              </c:ext>
            </c:extLst>
          </c:dPt>
          <c:dPt>
            <c:idx val="5"/>
            <c:bubble3D val="0"/>
            <c:spPr>
              <a:solidFill>
                <a:srgbClr val="F39FCB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3A3-4A22-82D0-412542F6006D}"/>
              </c:ext>
            </c:extLst>
          </c:dPt>
          <c:dPt>
            <c:idx val="6"/>
            <c:bubble3D val="0"/>
            <c:spPr>
              <a:solidFill>
                <a:srgbClr val="EF82BC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3A3-4A22-82D0-412542F6006D}"/>
              </c:ext>
            </c:extLst>
          </c:dPt>
          <c:dPt>
            <c:idx val="7"/>
            <c:bubble3D val="0"/>
            <c:spPr>
              <a:solidFill>
                <a:srgbClr val="EC65AD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3A3-4A22-82D0-412542F6006D}"/>
              </c:ext>
            </c:extLst>
          </c:dPt>
          <c:dPt>
            <c:idx val="8"/>
            <c:bubble3D val="0"/>
            <c:spPr>
              <a:solidFill>
                <a:srgbClr val="E73F98"/>
              </a:solidFill>
              <a:ln w="6350">
                <a:noFill/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3A3-4A22-82D0-412542F6006D}"/>
              </c:ext>
            </c:extLst>
          </c:dPt>
          <c:dPt>
            <c:idx val="9"/>
            <c:bubble3D val="0"/>
            <c:spPr>
              <a:solidFill>
                <a:srgbClr val="F39FCB"/>
              </a:solidFill>
              <a:ln w="6350">
                <a:solidFill>
                  <a:srgbClr val="F39FCB"/>
                </a:solidFill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3A3-4A22-82D0-412542F6006D}"/>
              </c:ext>
            </c:extLst>
          </c:dPt>
          <c:dPt>
            <c:idx val="10"/>
            <c:bubble3D val="0"/>
            <c:spPr>
              <a:solidFill>
                <a:srgbClr val="EF82BC"/>
              </a:solidFill>
              <a:ln w="6350">
                <a:solidFill>
                  <a:srgbClr val="EF82BC"/>
                </a:solidFill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3A3-4A22-82D0-412542F6006D}"/>
              </c:ext>
            </c:extLst>
          </c:dPt>
          <c:dPt>
            <c:idx val="11"/>
            <c:bubble3D val="0"/>
            <c:spPr>
              <a:solidFill>
                <a:srgbClr val="EC65AD"/>
              </a:solidFill>
              <a:ln w="6350">
                <a:solidFill>
                  <a:srgbClr val="EC65AD"/>
                </a:solidFill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3A3-4A22-82D0-412542F6006D}"/>
              </c:ext>
            </c:extLst>
          </c:dPt>
          <c:dPt>
            <c:idx val="12"/>
            <c:bubble3D val="0"/>
            <c:spPr>
              <a:solidFill>
                <a:srgbClr val="E73F98"/>
              </a:solidFill>
              <a:ln w="6350">
                <a:solidFill>
                  <a:srgbClr val="E73F98"/>
                </a:solidFill>
              </a:ln>
              <a:effectLst>
                <a:outerShdw dist="25400" dir="5400000" algn="t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A3A3-4A22-82D0-412542F6006D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A3-4A22-82D0-412542F6006D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3A3-4A22-82D0-412542F6006D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A3-4A22-82D0-412542F6006D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A3-4A22-82D0-412542F6006D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  <a:latin typeface="Roboto Medium" panose="02000000000000000000" pitchFamily="2" charset="0"/>
                      <a:ea typeface="Roboto Medium" panose="02000000000000000000" pitchFamily="2" charset="0"/>
                      <a:cs typeface="Roboto Medium" panose="02000000000000000000" pitchFamily="2" charset="0"/>
                    </a:defRPr>
                  </a:pPr>
                  <a:endParaRPr lang="en-S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A3-4A22-82D0-412542F600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Roboto Medium" panose="02000000000000000000" pitchFamily="2" charset="0"/>
                    <a:ea typeface="Roboto Medium" panose="02000000000000000000" pitchFamily="2" charset="0"/>
                    <a:cs typeface="Roboto Medium" panose="02000000000000000000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'yrkesområden grafer data'!$J$84:$J$92</c:f>
              <c:strCache>
                <c:ptCount val="9"/>
                <c:pt idx="0">
                  <c:v>Övrigt</c:v>
                </c:pt>
                <c:pt idx="1">
                  <c:v>Försäljning &amp; Kundtjänst</c:v>
                </c:pt>
                <c:pt idx="2">
                  <c:v>Teknik</c:v>
                </c:pt>
                <c:pt idx="3">
                  <c:v>Ekonomi &amp; Finans</c:v>
                </c:pt>
                <c:pt idx="4">
                  <c:v>Hälso- &amp; sjukvård/Omsorg</c:v>
                </c:pt>
                <c:pt idx="5">
                  <c:v>IT</c:v>
                </c:pt>
                <c:pt idx="6">
                  <c:v>Administration &amp; Service</c:v>
                </c:pt>
                <c:pt idx="7">
                  <c:v>Industri &amp; Tillverkning</c:v>
                </c:pt>
                <c:pt idx="8">
                  <c:v>Lager &amp; Logistik</c:v>
                </c:pt>
              </c:strCache>
            </c:strRef>
          </c:cat>
          <c:val>
            <c:numRef>
              <c:f>'yrkesområden grafer data'!$L$84:$L$92</c:f>
              <c:numCache>
                <c:formatCode>0%</c:formatCode>
                <c:ptCount val="9"/>
                <c:pt idx="0">
                  <c:v>2.9315291740664391E-2</c:v>
                </c:pt>
                <c:pt idx="1">
                  <c:v>4.6301998388832324E-2</c:v>
                </c:pt>
                <c:pt idx="2">
                  <c:v>5.8625955660773652E-2</c:v>
                </c:pt>
                <c:pt idx="3">
                  <c:v>7.3142661503155279E-2</c:v>
                </c:pt>
                <c:pt idx="4">
                  <c:v>7.9161329235614572E-2</c:v>
                </c:pt>
                <c:pt idx="5">
                  <c:v>8.6831636536245316E-2</c:v>
                </c:pt>
                <c:pt idx="6">
                  <c:v>0.10011828752595589</c:v>
                </c:pt>
                <c:pt idx="7">
                  <c:v>0.25729707965439669</c:v>
                </c:pt>
                <c:pt idx="8">
                  <c:v>0.26920575975436178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3A3-4A22-82D0-412542F6006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>
              <a:solidFill>
                <a:schemeClr val="tx1">
                  <a:lumMod val="75000"/>
                  <a:lumOff val="25000"/>
                </a:schemeClr>
              </a:solidFill>
              <a:latin typeface="Roboto Condensed" pitchFamily="2" charset="0"/>
              <a:ea typeface="Roboto Condensed" pitchFamily="2" charset="0"/>
            </a:defRPr>
          </a:pPr>
          <a:endParaRPr lang="en-S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987199549583114E-2"/>
          <c:y val="0.18361125049084312"/>
          <c:w val="0.95044602863127914"/>
          <c:h val="0.67261475171622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'Regioner_Norra data'!$A$3</c:f>
              <c:strCache>
                <c:ptCount val="1"/>
                <c:pt idx="0">
                  <c:v>% förändring</c:v>
                </c:pt>
              </c:strCache>
            </c:strRef>
          </c:tx>
          <c:spPr>
            <a:solidFill>
              <a:srgbClr val="E73F98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Condensed" pitchFamily="2" charset="0"/>
                    <a:ea typeface="Roboto Condensed" pitchFamily="2" charset="0"/>
                  </a:defRPr>
                </a:pPr>
                <a:endParaRPr lang="en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[0]!regioner_norra_omsattning_axel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</c:lvl>
                <c:lvl>
                  <c:pt idx="0">
                    <c:v>2009</c:v>
                  </c:pt>
                  <c:pt idx="4">
                    <c:v>2010</c:v>
                  </c:pt>
                  <c:pt idx="8">
                    <c:v>2011</c:v>
                  </c:pt>
                  <c:pt idx="12">
                    <c:v>2012</c:v>
                  </c:pt>
                  <c:pt idx="16">
                    <c:v>2013</c:v>
                  </c:pt>
                  <c:pt idx="20">
                    <c:v>2014</c:v>
                  </c:pt>
                  <c:pt idx="24">
                    <c:v>2015</c:v>
                  </c:pt>
                  <c:pt idx="28">
                    <c:v>2016</c:v>
                  </c:pt>
                  <c:pt idx="32">
                    <c:v>2017</c:v>
                  </c:pt>
                  <c:pt idx="36">
                    <c:v>2018</c:v>
                  </c:pt>
                  <c:pt idx="40">
                    <c:v>2019</c:v>
                  </c:pt>
                  <c:pt idx="44">
                    <c:v>2020</c:v>
                  </c:pt>
                </c:lvl>
              </c:multiLvlStrCache>
            </c:multiLvlStrRef>
          </c:cat>
          <c:val>
            <c:numRef>
              <c:f>[0]!regioner_norra_omsattning_procent</c:f>
              <c:numCache>
                <c:formatCode>0%</c:formatCode>
                <c:ptCount val="48"/>
                <c:pt idx="0">
                  <c:v>-0.20142381505159426</c:v>
                </c:pt>
                <c:pt idx="1">
                  <c:v>-0.26295879154983659</c:v>
                </c:pt>
                <c:pt idx="2">
                  <c:v>-0.33161498709384807</c:v>
                </c:pt>
                <c:pt idx="3">
                  <c:v>-0.19957650006924546</c:v>
                </c:pt>
                <c:pt idx="4">
                  <c:v>9.6061021214666698E-2</c:v>
                </c:pt>
                <c:pt idx="5">
                  <c:v>0.21363966024236647</c:v>
                </c:pt>
                <c:pt idx="6">
                  <c:v>0.33777606814171102</c:v>
                </c:pt>
                <c:pt idx="7">
                  <c:v>0.33671397644964524</c:v>
                </c:pt>
                <c:pt idx="8">
                  <c:v>0.18510009200916247</c:v>
                </c:pt>
                <c:pt idx="9">
                  <c:v>8.9549190176594268E-2</c:v>
                </c:pt>
                <c:pt idx="10">
                  <c:v>0.11555497477189908</c:v>
                </c:pt>
                <c:pt idx="11">
                  <c:v>0.14480397923431598</c:v>
                </c:pt>
                <c:pt idx="12">
                  <c:v>2.3451514336319791E-2</c:v>
                </c:pt>
                <c:pt idx="13">
                  <c:v>5.121785646335858E-2</c:v>
                </c:pt>
                <c:pt idx="14">
                  <c:v>9.9362727335408199E-2</c:v>
                </c:pt>
                <c:pt idx="15">
                  <c:v>5.2958345838213676E-2</c:v>
                </c:pt>
                <c:pt idx="16">
                  <c:v>4.8793616822820927E-2</c:v>
                </c:pt>
                <c:pt idx="17">
                  <c:v>6.7239171781214357E-2</c:v>
                </c:pt>
                <c:pt idx="18">
                  <c:v>9.7587337249814846E-2</c:v>
                </c:pt>
                <c:pt idx="19">
                  <c:v>0.17675370028424042</c:v>
                </c:pt>
                <c:pt idx="20">
                  <c:v>0.18731594043464325</c:v>
                </c:pt>
                <c:pt idx="21">
                  <c:v>9.2600356689800739E-2</c:v>
                </c:pt>
                <c:pt idx="22">
                  <c:v>-2.9961992331316887E-2</c:v>
                </c:pt>
                <c:pt idx="23">
                  <c:v>-6.0678842619263741E-2</c:v>
                </c:pt>
                <c:pt idx="24">
                  <c:v>3.9017226650602727E-2</c:v>
                </c:pt>
                <c:pt idx="25">
                  <c:v>4.7869663557531784E-2</c:v>
                </c:pt>
                <c:pt idx="26">
                  <c:v>1.3489337909066651E-2</c:v>
                </c:pt>
                <c:pt idx="27">
                  <c:v>2.5153322158694282E-2</c:v>
                </c:pt>
                <c:pt idx="28">
                  <c:v>-2.1379041819131327E-2</c:v>
                </c:pt>
                <c:pt idx="29">
                  <c:v>3.51720369158528E-2</c:v>
                </c:pt>
                <c:pt idx="30">
                  <c:v>7.988024742068274E-2</c:v>
                </c:pt>
                <c:pt idx="31">
                  <c:v>0.12046897965681143</c:v>
                </c:pt>
                <c:pt idx="32">
                  <c:v>0.23175495160817394</c:v>
                </c:pt>
                <c:pt idx="33">
                  <c:v>0.22202256969415615</c:v>
                </c:pt>
                <c:pt idx="34">
                  <c:v>0.19861145350307652</c:v>
                </c:pt>
                <c:pt idx="35">
                  <c:v>0.10157790839323727</c:v>
                </c:pt>
                <c:pt idx="36">
                  <c:v>5.0960816935768101E-2</c:v>
                </c:pt>
                <c:pt idx="37">
                  <c:v>2.2090770636860441E-3</c:v>
                </c:pt>
                <c:pt idx="38">
                  <c:v>-5.6731681067035661E-2</c:v>
                </c:pt>
                <c:pt idx="39">
                  <c:v>-8.3949504785777576E-2</c:v>
                </c:pt>
                <c:pt idx="40">
                  <c:v>-2.5279224202225087E-2</c:v>
                </c:pt>
                <c:pt idx="41">
                  <c:v>-1.1314251467869935E-3</c:v>
                </c:pt>
                <c:pt idx="42">
                  <c:v>2.1249984657241774E-2</c:v>
                </c:pt>
                <c:pt idx="43">
                  <c:v>3.6149029687355984E-2</c:v>
                </c:pt>
                <c:pt idx="44">
                  <c:v>-6.9925288221314039E-2</c:v>
                </c:pt>
                <c:pt idx="45">
                  <c:v>-0.21798725227003546</c:v>
                </c:pt>
                <c:pt idx="46">
                  <c:v>-0.18414858883608798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B-420B-8ED4-DCDC18F6D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408614784"/>
        <c:axId val="408616320"/>
      </c:barChart>
      <c:catAx>
        <c:axId val="4086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408616320"/>
        <c:crosses val="autoZero"/>
        <c:auto val="1"/>
        <c:lblAlgn val="ctr"/>
        <c:lblOffset val="100"/>
        <c:noMultiLvlLbl val="0"/>
      </c:catAx>
      <c:valAx>
        <c:axId val="408616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  <a:latin typeface="Roboto Condensed" pitchFamily="2" charset="0"/>
                <a:ea typeface="Roboto Condensed" pitchFamily="2" charset="0"/>
              </a:defRPr>
            </a:pPr>
            <a:endParaRPr lang="en-SE"/>
          </a:p>
        </c:txPr>
        <c:crossAx val="408614784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SE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132229</xdr:colOff>
      <xdr:row>7</xdr:row>
      <xdr:rowOff>121584</xdr:rowOff>
    </xdr:from>
    <xdr:to>
      <xdr:col>18</xdr:col>
      <xdr:colOff>223669</xdr:colOff>
      <xdr:row>25</xdr:row>
      <xdr:rowOff>142158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131793</xdr:colOff>
      <xdr:row>27</xdr:row>
      <xdr:rowOff>7782</xdr:rowOff>
    </xdr:from>
    <xdr:to>
      <xdr:col>15</xdr:col>
      <xdr:colOff>204945</xdr:colOff>
      <xdr:row>46</xdr:row>
      <xdr:rowOff>49311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571500</xdr:colOff>
      <xdr:row>28</xdr:row>
      <xdr:rowOff>123825</xdr:rowOff>
    </xdr:from>
    <xdr:to>
      <xdr:col>23</xdr:col>
      <xdr:colOff>348996</xdr:colOff>
      <xdr:row>47</xdr:row>
      <xdr:rowOff>156210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66675</xdr:colOff>
      <xdr:row>7</xdr:row>
      <xdr:rowOff>114300</xdr:rowOff>
    </xdr:from>
    <xdr:to>
      <xdr:col>26</xdr:col>
      <xdr:colOff>609219</xdr:colOff>
      <xdr:row>27</xdr:row>
      <xdr:rowOff>76200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0.24725</cdr:x>
      <cdr:y>0.07904</cdr:y>
    </cdr:from>
    <cdr:to>
      <cdr:x>0.76049</cdr:x>
      <cdr:y>0.14419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01018" y="288925"/>
          <a:ext cx="3738563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Changes in % compared to the same quarter in the previous year</a:t>
          </a:r>
          <a:endParaRPr lang="en-US" sz="1000">
            <a:effectLst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0.37094</cdr:x>
      <cdr:y>0.08321</cdr:y>
    </cdr:from>
    <cdr:to>
      <cdr:x>0.67233</cdr:x>
      <cdr:y>0.15919</cdr:y>
    </cdr:to>
    <cdr:sp macro="" textlink="'English data'!$AD$37">
      <cdr:nvSpPr>
        <cdr:cNvPr id="2" name="TextBox 1"/>
        <cdr:cNvSpPr txBox="1"/>
      </cdr:nvSpPr>
      <cdr:spPr>
        <a:xfrm xmlns:a="http://schemas.openxmlformats.org/drawingml/2006/main">
          <a:off x="1714500" y="273844"/>
          <a:ext cx="1393031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AC3EFAD-8B13-4BE1-B868-06951BC761A0}" type="TxLink">
            <a:rPr lang="en-US" sz="1000" b="1" i="0" u="none" strike="noStrike">
              <a:solidFill>
                <a:srgbClr val="000000"/>
              </a:solidFill>
              <a:latin typeface="+mn-lt"/>
              <a:cs typeface="Arial"/>
            </a:rPr>
            <a:pPr/>
            <a:t>Third quarter 2020</a:t>
          </a:fld>
          <a:endParaRPr lang="en-US" sz="1100" b="1">
            <a:latin typeface="+mn-lt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0.2987</cdr:x>
      <cdr:y>0.08684</cdr:y>
    </cdr:from>
    <cdr:to>
      <cdr:x>0.70536</cdr:x>
      <cdr:y>0.16864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58622" y="254906"/>
          <a:ext cx="3755716" cy="240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Changes in % compared to the same quarter in the previous year</a:t>
          </a:r>
          <a:endParaRPr lang="en-US" sz="1000">
            <a:effectLst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0.41708</cdr:x>
      <cdr:y>0.08035</cdr:y>
    </cdr:from>
    <cdr:to>
      <cdr:x>0.57982</cdr:x>
      <cdr:y>0.14149</cdr:y>
    </cdr:to>
    <cdr:sp macro="" textlink="'English data'!$AD$34">
      <cdr:nvSpPr>
        <cdr:cNvPr id="2" name="TextBox 1"/>
        <cdr:cNvSpPr txBox="1"/>
      </cdr:nvSpPr>
      <cdr:spPr>
        <a:xfrm xmlns:a="http://schemas.openxmlformats.org/drawingml/2006/main">
          <a:off x="3064164" y="241300"/>
          <a:ext cx="1195656" cy="183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94C254F-7E53-440F-8118-32B7E8F7B3B3}" type="TxLink">
            <a:rPr lang="en-US" sz="1000" b="0" i="0" u="none" strike="noStrike">
              <a:solidFill>
                <a:srgbClr val="000000"/>
              </a:solidFill>
              <a:latin typeface="+mn-lt"/>
              <a:cs typeface="Arial"/>
            </a:rPr>
            <a:pPr algn="ctr"/>
            <a:t>2002-2020 (mkr)</a:t>
          </a:fld>
          <a:endParaRPr lang="en-US" sz="1100" b="1">
            <a:latin typeface="+mn-lt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0.21063</cdr:x>
      <cdr:y>0.07838</cdr:y>
    </cdr:from>
    <cdr:to>
      <cdr:x>0.77947</cdr:x>
      <cdr:y>0.15007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4300" y="260350"/>
          <a:ext cx="3738548" cy="238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Changes in % compared to the same quarter in the previous year</a:t>
          </a:r>
          <a:endParaRPr lang="en-US" sz="1000"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128588</xdr:colOff>
      <xdr:row>5</xdr:row>
      <xdr:rowOff>19050</xdr:rowOff>
    </xdr:from>
    <xdr:to>
      <xdr:col>12</xdr:col>
      <xdr:colOff>49340</xdr:colOff>
      <xdr:row>24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5</xdr:row>
      <xdr:rowOff>9525</xdr:rowOff>
    </xdr:from>
    <xdr:to>
      <xdr:col>22</xdr:col>
      <xdr:colOff>25125</xdr:colOff>
      <xdr:row>23</xdr:row>
      <xdr:rowOff>3675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58208</xdr:colOff>
      <xdr:row>6</xdr:row>
      <xdr:rowOff>29633</xdr:rowOff>
    </xdr:from>
    <xdr:to>
      <xdr:col>24</xdr:col>
      <xdr:colOff>314240</xdr:colOff>
      <xdr:row>31</xdr:row>
      <xdr:rowOff>2201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32</xdr:row>
      <xdr:rowOff>19050</xdr:rowOff>
    </xdr:from>
    <xdr:to>
      <xdr:col>20</xdr:col>
      <xdr:colOff>418338</xdr:colOff>
      <xdr:row>58</xdr:row>
      <xdr:rowOff>143256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345621</xdr:colOff>
      <xdr:row>3</xdr:row>
      <xdr:rowOff>98211</xdr:rowOff>
    </xdr:from>
    <xdr:to>
      <xdr:col>19</xdr:col>
      <xdr:colOff>141405</xdr:colOff>
      <xdr:row>25</xdr:row>
      <xdr:rowOff>74589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363230</xdr:colOff>
      <xdr:row>25</xdr:row>
      <xdr:rowOff>152960</xdr:rowOff>
    </xdr:from>
    <xdr:to>
      <xdr:col>18</xdr:col>
      <xdr:colOff>9662</xdr:colOff>
      <xdr:row>52</xdr:row>
      <xdr:rowOff>60377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131429</xdr:colOff>
      <xdr:row>26</xdr:row>
      <xdr:rowOff>2240</xdr:rowOff>
    </xdr:from>
    <xdr:to>
      <xdr:col>30</xdr:col>
      <xdr:colOff>113141</xdr:colOff>
      <xdr:row>53</xdr:row>
      <xdr:rowOff>92537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363631</xdr:colOff>
      <xdr:row>1</xdr:row>
      <xdr:rowOff>114300</xdr:rowOff>
    </xdr:from>
    <xdr:to>
      <xdr:col>19</xdr:col>
      <xdr:colOff>159415</xdr:colOff>
      <xdr:row>23</xdr:row>
      <xdr:rowOff>90678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363631</xdr:colOff>
      <xdr:row>28</xdr:row>
      <xdr:rowOff>98611</xdr:rowOff>
    </xdr:from>
    <xdr:to>
      <xdr:col>18</xdr:col>
      <xdr:colOff>10063</xdr:colOff>
      <xdr:row>55</xdr:row>
      <xdr:rowOff>6028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298918</xdr:colOff>
      <xdr:row>28</xdr:row>
      <xdr:rowOff>109818</xdr:rowOff>
    </xdr:from>
    <xdr:to>
      <xdr:col>30</xdr:col>
      <xdr:colOff>280630</xdr:colOff>
      <xdr:row>56</xdr:row>
      <xdr:rowOff>38190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360830</xdr:colOff>
      <xdr:row>2</xdr:row>
      <xdr:rowOff>59391</xdr:rowOff>
    </xdr:from>
    <xdr:to>
      <xdr:col>19</xdr:col>
      <xdr:colOff>156614</xdr:colOff>
      <xdr:row>24</xdr:row>
      <xdr:rowOff>35769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360829</xdr:colOff>
      <xdr:row>25</xdr:row>
      <xdr:rowOff>89085</xdr:rowOff>
    </xdr:from>
    <xdr:to>
      <xdr:col>18</xdr:col>
      <xdr:colOff>7261</xdr:colOff>
      <xdr:row>51</xdr:row>
      <xdr:rowOff>158427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407894</xdr:colOff>
      <xdr:row>25</xdr:row>
      <xdr:rowOff>100291</xdr:rowOff>
    </xdr:from>
    <xdr:to>
      <xdr:col>31</xdr:col>
      <xdr:colOff>389606</xdr:colOff>
      <xdr:row>53</xdr:row>
      <xdr:rowOff>28663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349623</xdr:colOff>
      <xdr:row>1</xdr:row>
      <xdr:rowOff>69476</xdr:rowOff>
    </xdr:from>
    <xdr:to>
      <xdr:col>19</xdr:col>
      <xdr:colOff>145407</xdr:colOff>
      <xdr:row>23</xdr:row>
      <xdr:rowOff>45854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349623</xdr:colOff>
      <xdr:row>24</xdr:row>
      <xdr:rowOff>132789</xdr:rowOff>
    </xdr:from>
    <xdr:to>
      <xdr:col>17</xdr:col>
      <xdr:colOff>605655</xdr:colOff>
      <xdr:row>51</xdr:row>
      <xdr:rowOff>40206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188259</xdr:colOff>
      <xdr:row>24</xdr:row>
      <xdr:rowOff>132790</xdr:rowOff>
    </xdr:from>
    <xdr:to>
      <xdr:col>30</xdr:col>
      <xdr:colOff>169971</xdr:colOff>
      <xdr:row>52</xdr:row>
      <xdr:rowOff>61162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197223</xdr:colOff>
      <xdr:row>0</xdr:row>
      <xdr:rowOff>141755</xdr:rowOff>
    </xdr:from>
    <xdr:to>
      <xdr:col>17</xdr:col>
      <xdr:colOff>602607</xdr:colOff>
      <xdr:row>22</xdr:row>
      <xdr:rowOff>118133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304801</xdr:colOff>
      <xdr:row>24</xdr:row>
      <xdr:rowOff>76761</xdr:rowOff>
    </xdr:from>
    <xdr:to>
      <xdr:col>17</xdr:col>
      <xdr:colOff>560833</xdr:colOff>
      <xdr:row>50</xdr:row>
      <xdr:rowOff>146103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322730</xdr:colOff>
      <xdr:row>24</xdr:row>
      <xdr:rowOff>65555</xdr:rowOff>
    </xdr:from>
    <xdr:to>
      <xdr:col>30</xdr:col>
      <xdr:colOff>304442</xdr:colOff>
      <xdr:row>51</xdr:row>
      <xdr:rowOff>155852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30</xdr:row>
      <xdr:rowOff>142876</xdr:rowOff>
    </xdr:from>
    <xdr:to>
      <xdr:col>12</xdr:col>
      <xdr:colOff>578644</xdr:colOff>
      <xdr:row>53</xdr:row>
      <xdr:rowOff>73819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564356</xdr:colOff>
      <xdr:row>30</xdr:row>
      <xdr:rowOff>142875</xdr:rowOff>
    </xdr:from>
    <xdr:to>
      <xdr:col>26</xdr:col>
      <xdr:colOff>309564</xdr:colOff>
      <xdr:row>51</xdr:row>
      <xdr:rowOff>33338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514351</xdr:colOff>
      <xdr:row>5</xdr:row>
      <xdr:rowOff>140153</xdr:rowOff>
    </xdr:from>
    <xdr:to>
      <xdr:col>15</xdr:col>
      <xdr:colOff>562248</xdr:colOff>
      <xdr:row>23</xdr:row>
      <xdr:rowOff>136234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103909</xdr:colOff>
      <xdr:row>3</xdr:row>
      <xdr:rowOff>138545</xdr:rowOff>
    </xdr:from>
    <xdr:to>
      <xdr:col>32</xdr:col>
      <xdr:colOff>103909</xdr:colOff>
      <xdr:row>27</xdr:row>
      <xdr:rowOff>17319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209550</xdr:colOff>
      <xdr:row>57</xdr:row>
      <xdr:rowOff>85725</xdr:rowOff>
    </xdr:from>
    <xdr:to>
      <xdr:col>12</xdr:col>
      <xdr:colOff>76200</xdr:colOff>
      <xdr:row>78</xdr:row>
      <xdr:rowOff>6927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nfrontData1337/Shared%20Documents/X%20drive/Almega/mastermodel%202020%20Viktor%20with%20macro%20extended%20-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ra"/>
      <sheetName val="Mellan"/>
      <sheetName val="Västra"/>
      <sheetName val="Stockholm"/>
      <sheetName val="Södra"/>
      <sheetName val="Riket"/>
      <sheetName val="Riket grafer"/>
      <sheetName val="tjänsteområden grafer"/>
      <sheetName val="yrkesområden grafer"/>
      <sheetName val="Regioner_Norra"/>
      <sheetName val="Regioner_Mellan"/>
      <sheetName val="Regioner_Stockholm"/>
      <sheetName val="Regioner_Västra"/>
      <sheetName val="Regioner_Södra"/>
      <sheetName val="English"/>
      <sheetName val="Top25 for print"/>
      <sheetName val="top25 pivot"/>
      <sheetName val="Top25 for print årlig"/>
      <sheetName val="top25 pivot årlig"/>
      <sheetName val="Top10 for print"/>
      <sheetName val="top10 pivot"/>
      <sheetName val="Top10 for print årlig"/>
      <sheetName val="top10 pivot årlig"/>
      <sheetName val="Top10 norra for print årlig"/>
      <sheetName val="top10 pivot norra årlig"/>
      <sheetName val="Top10 mellan for print årlig"/>
      <sheetName val="top10 pivot mellan årlig"/>
      <sheetName val="Top10 västra for print årlig"/>
      <sheetName val="top10 pivot västra årlig"/>
      <sheetName val="Top10 stockholm for print årlig"/>
      <sheetName val="top10 pivot stockholm årlig"/>
      <sheetName val="Top10 södra for print årlig"/>
      <sheetName val="top10 pivot södra årlig"/>
      <sheetName val="Återrapportering"/>
      <sheetName val="Checks"/>
      <sheetName val="Checks2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>
            <v>2001</v>
          </cell>
          <cell r="H2">
            <v>2002</v>
          </cell>
          <cell r="L2">
            <v>2003</v>
          </cell>
          <cell r="P2">
            <v>2004</v>
          </cell>
          <cell r="T2">
            <v>2005</v>
          </cell>
          <cell r="X2">
            <v>2006</v>
          </cell>
          <cell r="AB2">
            <v>2007</v>
          </cell>
          <cell r="AF2">
            <v>2008</v>
          </cell>
          <cell r="AJ2">
            <v>2009</v>
          </cell>
          <cell r="AN2">
            <v>2010</v>
          </cell>
          <cell r="AR2">
            <v>2011</v>
          </cell>
          <cell r="AV2">
            <v>2012</v>
          </cell>
          <cell r="AZ2">
            <v>2013</v>
          </cell>
          <cell r="BD2">
            <v>2014</v>
          </cell>
          <cell r="BH2">
            <v>2015</v>
          </cell>
          <cell r="BL2">
            <v>2016</v>
          </cell>
          <cell r="BP2">
            <v>2017</v>
          </cell>
          <cell r="BT2">
            <v>2018</v>
          </cell>
          <cell r="BX2">
            <v>2019</v>
          </cell>
          <cell r="CB2">
            <v>2020</v>
          </cell>
        </row>
        <row r="3">
          <cell r="D3">
            <v>1</v>
          </cell>
          <cell r="E3">
            <v>2</v>
          </cell>
          <cell r="F3">
            <v>3</v>
          </cell>
          <cell r="G3">
            <v>4</v>
          </cell>
          <cell r="H3">
            <v>1</v>
          </cell>
          <cell r="I3">
            <v>2</v>
          </cell>
          <cell r="J3">
            <v>3</v>
          </cell>
          <cell r="K3">
            <v>4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>
            <v>1</v>
          </cell>
          <cell r="Q3">
            <v>2</v>
          </cell>
          <cell r="R3">
            <v>3</v>
          </cell>
          <cell r="S3">
            <v>4</v>
          </cell>
          <cell r="T3">
            <v>1</v>
          </cell>
          <cell r="U3">
            <v>2</v>
          </cell>
          <cell r="V3">
            <v>3</v>
          </cell>
          <cell r="W3">
            <v>4</v>
          </cell>
          <cell r="X3">
            <v>1</v>
          </cell>
          <cell r="Y3">
            <v>2</v>
          </cell>
          <cell r="Z3">
            <v>3</v>
          </cell>
          <cell r="AA3">
            <v>4</v>
          </cell>
          <cell r="AB3">
            <v>1</v>
          </cell>
          <cell r="AC3">
            <v>2</v>
          </cell>
          <cell r="AD3">
            <v>3</v>
          </cell>
          <cell r="AE3">
            <v>4</v>
          </cell>
          <cell r="AF3">
            <v>1</v>
          </cell>
          <cell r="AG3">
            <v>2</v>
          </cell>
          <cell r="AH3">
            <v>3</v>
          </cell>
          <cell r="AI3">
            <v>4</v>
          </cell>
          <cell r="AJ3">
            <v>1</v>
          </cell>
          <cell r="AK3">
            <v>2</v>
          </cell>
          <cell r="AL3">
            <v>3</v>
          </cell>
          <cell r="AM3">
            <v>4</v>
          </cell>
          <cell r="AN3">
            <v>1</v>
          </cell>
          <cell r="AO3">
            <v>2</v>
          </cell>
          <cell r="AP3">
            <v>3</v>
          </cell>
          <cell r="AQ3">
            <v>4</v>
          </cell>
          <cell r="AR3">
            <v>1</v>
          </cell>
          <cell r="AS3">
            <v>2</v>
          </cell>
          <cell r="AT3">
            <v>3</v>
          </cell>
          <cell r="AU3">
            <v>4</v>
          </cell>
          <cell r="AV3">
            <v>1</v>
          </cell>
          <cell r="AW3">
            <v>2</v>
          </cell>
          <cell r="AX3">
            <v>3</v>
          </cell>
          <cell r="AY3">
            <v>4</v>
          </cell>
          <cell r="AZ3">
            <v>1</v>
          </cell>
          <cell r="BA3">
            <v>2</v>
          </cell>
          <cell r="BB3">
            <v>3</v>
          </cell>
          <cell r="BC3">
            <v>4</v>
          </cell>
          <cell r="BD3">
            <v>1</v>
          </cell>
          <cell r="BE3">
            <v>2</v>
          </cell>
          <cell r="BF3">
            <v>3</v>
          </cell>
          <cell r="BG3">
            <v>4</v>
          </cell>
          <cell r="BH3">
            <v>1</v>
          </cell>
          <cell r="BI3">
            <v>2</v>
          </cell>
          <cell r="BJ3">
            <v>3</v>
          </cell>
          <cell r="BK3">
            <v>4</v>
          </cell>
          <cell r="BL3">
            <v>1</v>
          </cell>
          <cell r="BM3">
            <v>2</v>
          </cell>
          <cell r="BN3">
            <v>3</v>
          </cell>
          <cell r="BO3">
            <v>4</v>
          </cell>
          <cell r="BP3">
            <v>1</v>
          </cell>
          <cell r="BQ3">
            <v>2</v>
          </cell>
          <cell r="BR3">
            <v>3</v>
          </cell>
          <cell r="BS3">
            <v>4</v>
          </cell>
          <cell r="BT3">
            <v>1</v>
          </cell>
          <cell r="BU3">
            <v>2</v>
          </cell>
          <cell r="BV3">
            <v>3</v>
          </cell>
          <cell r="BW3">
            <v>4</v>
          </cell>
          <cell r="BX3">
            <v>1</v>
          </cell>
          <cell r="BY3">
            <v>2</v>
          </cell>
          <cell r="BZ3">
            <v>3</v>
          </cell>
          <cell r="CA3">
            <v>4</v>
          </cell>
          <cell r="CB3">
            <v>1</v>
          </cell>
          <cell r="CC3">
            <v>2</v>
          </cell>
          <cell r="CD3">
            <v>3</v>
          </cell>
          <cell r="CE3">
            <v>4</v>
          </cell>
        </row>
        <row r="4">
          <cell r="C4" t="str">
            <v>% förändring</v>
          </cell>
          <cell r="D4">
            <v>0.36</v>
          </cell>
          <cell r="E4">
            <v>0.2</v>
          </cell>
          <cell r="F4">
            <v>0.06</v>
          </cell>
          <cell r="G4">
            <v>-0.01</v>
          </cell>
          <cell r="H4">
            <v>-0.09</v>
          </cell>
          <cell r="I4">
            <v>-0.02</v>
          </cell>
          <cell r="J4">
            <v>0.03</v>
          </cell>
          <cell r="K4">
            <v>0.02</v>
          </cell>
          <cell r="L4">
            <v>0.01</v>
          </cell>
          <cell r="M4">
            <v>-0.03</v>
          </cell>
          <cell r="N4">
            <v>-0.08</v>
          </cell>
          <cell r="O4">
            <v>-0.14000000000000001</v>
          </cell>
          <cell r="P4">
            <v>-0.13</v>
          </cell>
          <cell r="Q4">
            <v>-0.08</v>
          </cell>
          <cell r="R4">
            <v>-0.02</v>
          </cell>
          <cell r="S4">
            <v>0.11</v>
          </cell>
          <cell r="T4">
            <v>0.25</v>
          </cell>
          <cell r="U4">
            <v>0.32</v>
          </cell>
          <cell r="V4">
            <v>0.31</v>
          </cell>
          <cell r="W4">
            <v>0.27</v>
          </cell>
          <cell r="X4">
            <v>0.27</v>
          </cell>
          <cell r="Y4">
            <v>0.23</v>
          </cell>
          <cell r="Z4">
            <v>0.28000000000000003</v>
          </cell>
          <cell r="AA4">
            <v>0.28000000000000003</v>
          </cell>
          <cell r="AB4">
            <v>0.19</v>
          </cell>
          <cell r="AC4">
            <v>0.2</v>
          </cell>
          <cell r="AD4">
            <v>0.17</v>
          </cell>
          <cell r="AE4">
            <v>0.16</v>
          </cell>
          <cell r="AF4">
            <v>0.23</v>
          </cell>
          <cell r="AG4">
            <v>0.24607833946197999</v>
          </cell>
          <cell r="AH4">
            <v>0.12294247692610887</v>
          </cell>
          <cell r="AI4">
            <v>-3.9249276736646355E-2</v>
          </cell>
          <cell r="AJ4">
            <v>-0.2043407393395579</v>
          </cell>
          <cell r="AK4">
            <v>-0.29850760022250544</v>
          </cell>
          <cell r="AL4">
            <v>-0.2592171978262317</v>
          </cell>
          <cell r="AM4">
            <v>-0.14387647388814059</v>
          </cell>
          <cell r="AN4">
            <v>2.6158648777905937E-2</v>
          </cell>
          <cell r="AO4">
            <v>0.25581050623699719</v>
          </cell>
          <cell r="AP4">
            <v>0.39132307057344262</v>
          </cell>
          <cell r="AQ4">
            <v>0.42311487274135273</v>
          </cell>
          <cell r="AR4">
            <v>0.38937056989131325</v>
          </cell>
          <cell r="AS4">
            <v>0.26671409800655183</v>
          </cell>
          <cell r="AT4">
            <v>0.18383274418899309</v>
          </cell>
          <cell r="AU4">
            <v>8.6978942688904909E-2</v>
          </cell>
          <cell r="AV4">
            <v>3.6382266496191452E-2</v>
          </cell>
          <cell r="AW4">
            <v>8.9129297693284707E-3</v>
          </cell>
          <cell r="AX4">
            <v>-2.8938911900418463E-2</v>
          </cell>
          <cell r="AY4">
            <v>-4.1010069262469973E-2</v>
          </cell>
          <cell r="AZ4">
            <v>-7.6717874722645157E-2</v>
          </cell>
          <cell r="BA4">
            <v>-3.5285029543109761E-2</v>
          </cell>
          <cell r="BB4">
            <v>6.8234852580331224E-3</v>
          </cell>
          <cell r="BC4">
            <v>5.3936159923047546E-2</v>
          </cell>
          <cell r="BD4">
            <v>8.6178404275755238E-2</v>
          </cell>
          <cell r="BE4">
            <v>5.3407427266295208E-2</v>
          </cell>
          <cell r="BF4">
            <v>3.4016815915742654E-2</v>
          </cell>
          <cell r="BG4">
            <v>2.4140762237136491E-2</v>
          </cell>
          <cell r="BH4">
            <v>0.1076479935444806</v>
          </cell>
          <cell r="BI4">
            <v>0.15813148495551035</v>
          </cell>
          <cell r="BJ4">
            <v>0.15891986988983997</v>
          </cell>
          <cell r="BK4">
            <v>0.16986116540559651</v>
          </cell>
          <cell r="BL4">
            <v>8.9680242977721009E-2</v>
          </cell>
          <cell r="BM4">
            <v>9.7541040082499614E-2</v>
          </cell>
          <cell r="BN4">
            <v>6.9786808593258226E-2</v>
          </cell>
          <cell r="BO4">
            <v>0.11986029792176181</v>
          </cell>
          <cell r="BP4">
            <v>0.18817162955635991</v>
          </cell>
          <cell r="BQ4">
            <v>0.11567828620125621</v>
          </cell>
          <cell r="BR4">
            <v>0.12409231688113964</v>
          </cell>
          <cell r="BS4">
            <v>0.10516937351259684</v>
          </cell>
          <cell r="BT4">
            <v>5.4302674033936828E-2</v>
          </cell>
          <cell r="BU4">
            <v>3.8725051259080816E-2</v>
          </cell>
          <cell r="BV4">
            <v>4.2586901212439731E-3</v>
          </cell>
          <cell r="BW4">
            <v>-4.3227626520074565E-2</v>
          </cell>
          <cell r="BX4">
            <v>-5.7978975448159144E-2</v>
          </cell>
          <cell r="BY4">
            <v>-7.0416104342207117E-2</v>
          </cell>
          <cell r="BZ4">
            <v>-7.7503041154296362E-2</v>
          </cell>
          <cell r="CA4">
            <v>-0.11987774001813707</v>
          </cell>
          <cell r="CB4">
            <v>-0.12503749692843555</v>
          </cell>
          <cell r="CC4">
            <v>-0.2621830920051495</v>
          </cell>
          <cell r="CD4">
            <v>-0.2082690314166063</v>
          </cell>
        </row>
        <row r="5">
          <cell r="C5" t="str">
            <v>Oms</v>
          </cell>
          <cell r="D5">
            <v>2372600531</v>
          </cell>
          <cell r="E5">
            <v>2304935644</v>
          </cell>
          <cell r="F5">
            <v>2106929789.5</v>
          </cell>
          <cell r="G5">
            <v>2364471037.6999998</v>
          </cell>
          <cell r="H5">
            <v>2169108404.3299999</v>
          </cell>
          <cell r="I5">
            <v>2269567904.1899996</v>
          </cell>
          <cell r="J5">
            <v>2178485675.73</v>
          </cell>
          <cell r="K5">
            <v>2400006348.75</v>
          </cell>
          <cell r="L5">
            <v>2181274990.02</v>
          </cell>
          <cell r="M5">
            <v>2200250229.0699997</v>
          </cell>
          <cell r="N5">
            <v>2008593570.7000005</v>
          </cell>
          <cell r="O5">
            <v>2061321365.6100001</v>
          </cell>
          <cell r="P5">
            <v>1842783917.7999997</v>
          </cell>
          <cell r="Q5">
            <v>1958204201.78</v>
          </cell>
          <cell r="R5">
            <v>1817838622.7700002</v>
          </cell>
          <cell r="S5">
            <v>2345556221.4099998</v>
          </cell>
          <cell r="T5">
            <v>2292328965.9800005</v>
          </cell>
          <cell r="U5">
            <v>2565077738.3800001</v>
          </cell>
          <cell r="V5">
            <v>2569330575.1399999</v>
          </cell>
          <cell r="W5">
            <v>2992116099.1199999</v>
          </cell>
          <cell r="X5">
            <v>2939791368.0599995</v>
          </cell>
          <cell r="Y5">
            <v>3215764734.1409998</v>
          </cell>
          <cell r="Z5">
            <v>3258434246</v>
          </cell>
          <cell r="AA5">
            <v>3775297104.3000002</v>
          </cell>
          <cell r="AB5">
            <v>3515615738</v>
          </cell>
          <cell r="AC5">
            <v>3861703570</v>
          </cell>
          <cell r="AD5">
            <v>3830611598</v>
          </cell>
          <cell r="AE5">
            <v>4276958710</v>
          </cell>
          <cell r="AF5">
            <v>4344953365</v>
          </cell>
          <cell r="AG5">
            <v>4811985172</v>
          </cell>
          <cell r="AH5">
            <v>4301556476</v>
          </cell>
          <cell r="AI5">
            <v>4109091174</v>
          </cell>
          <cell r="AJ5">
            <v>3457102382</v>
          </cell>
          <cell r="AK5">
            <v>3375571026</v>
          </cell>
          <cell r="AL5">
            <v>3186519060</v>
          </cell>
          <cell r="AM5">
            <v>3517889625</v>
          </cell>
          <cell r="AN5">
            <v>3547535509</v>
          </cell>
          <cell r="AO5">
            <v>4239077559</v>
          </cell>
          <cell r="AP5">
            <v>4433477483</v>
          </cell>
          <cell r="AQ5">
            <v>5006361046</v>
          </cell>
          <cell r="AR5">
            <v>4928841431.849</v>
          </cell>
          <cell r="AS5">
            <v>5369699306.5285006</v>
          </cell>
          <cell r="AT5">
            <v>5248495815</v>
          </cell>
          <cell r="AU5">
            <v>5441809036.5</v>
          </cell>
          <cell r="AV5">
            <v>5108163854.3400002</v>
          </cell>
          <cell r="AW5">
            <v>5417559059.3300009</v>
          </cell>
          <cell r="AX5">
            <v>5096610057</v>
          </cell>
          <cell r="AY5">
            <v>5218640071</v>
          </cell>
          <cell r="AZ5">
            <v>4716276379.6999998</v>
          </cell>
          <cell r="BA5">
            <v>5226400327.8699999</v>
          </cell>
          <cell r="BB5">
            <v>5131386700.5898829</v>
          </cell>
          <cell r="BC5">
            <v>5500113476.4502802</v>
          </cell>
          <cell r="BD5">
            <v>5122717552.2259817</v>
          </cell>
          <cell r="BE5">
            <v>5505528923.2452583</v>
          </cell>
          <cell r="BF5">
            <v>5305940137.376339</v>
          </cell>
          <cell r="BG5">
            <v>5632890408.1625366</v>
          </cell>
          <cell r="BH5">
            <v>5674167818.2182016</v>
          </cell>
          <cell r="BI5">
            <v>6376126387.3435431</v>
          </cell>
          <cell r="BJ5">
            <v>6149159453.6514664</v>
          </cell>
          <cell r="BK5">
            <v>6589699737.4950314</v>
          </cell>
          <cell r="BL5">
            <v>6183028566.852375</v>
          </cell>
          <cell r="BM5">
            <v>6998060386.8625031</v>
          </cell>
          <cell r="BN5">
            <v>6578289667.4528656</v>
          </cell>
          <cell r="BO5">
            <v>7379543111.2461414</v>
          </cell>
          <cell r="BP5">
            <v>7346499127.8705111</v>
          </cell>
          <cell r="BQ5">
            <v>7807584019.1476574</v>
          </cell>
          <cell r="BR5">
            <v>7394604873.4023533</v>
          </cell>
          <cell r="BS5">
            <v>8155645037.0650978</v>
          </cell>
          <cell r="BT5">
            <v>7745433675.3018646</v>
          </cell>
          <cell r="BU5">
            <v>8109933110.4987307</v>
          </cell>
          <cell r="BV5">
            <v>7426096204.1272144</v>
          </cell>
          <cell r="BW5">
            <v>7803095859.3725481</v>
          </cell>
          <cell r="BX5">
            <v>7296361366.4061928</v>
          </cell>
          <cell r="BY5">
            <v>7538863214.3815317</v>
          </cell>
          <cell r="BZ5">
            <v>6850551164.4029789</v>
          </cell>
          <cell r="CA5">
            <v>6867678362.6060839</v>
          </cell>
          <cell r="CB5">
            <v>6384042604.4654226</v>
          </cell>
          <cell r="CC5">
            <v>5562300746.6311016</v>
          </cell>
          <cell r="CD5">
            <v>5423793508.7228661</v>
          </cell>
        </row>
        <row r="6">
          <cell r="C6" t="str">
            <v>Oms MKR</v>
          </cell>
          <cell r="D6">
            <v>2372.600531</v>
          </cell>
          <cell r="E6">
            <v>2304.9356440000001</v>
          </cell>
          <cell r="F6">
            <v>2106.9297895</v>
          </cell>
          <cell r="G6">
            <v>2364.4710376999997</v>
          </cell>
          <cell r="H6">
            <v>2169.1084043299998</v>
          </cell>
          <cell r="I6">
            <v>2269.5679041899994</v>
          </cell>
          <cell r="J6">
            <v>2178.4856757299999</v>
          </cell>
          <cell r="K6">
            <v>2400.0063487500001</v>
          </cell>
          <cell r="L6">
            <v>2181.2749900200001</v>
          </cell>
          <cell r="M6">
            <v>2200.2502290699995</v>
          </cell>
          <cell r="N6">
            <v>2008.5935707000006</v>
          </cell>
          <cell r="O6">
            <v>2061.3213656100002</v>
          </cell>
          <cell r="P6">
            <v>1842.7839177999997</v>
          </cell>
          <cell r="Q6">
            <v>1958.2042017799999</v>
          </cell>
          <cell r="R6">
            <v>1817.8386227700003</v>
          </cell>
          <cell r="S6">
            <v>2345.55622141</v>
          </cell>
          <cell r="T6">
            <v>2292.3289659800007</v>
          </cell>
          <cell r="U6">
            <v>2565.07773838</v>
          </cell>
          <cell r="V6">
            <v>2569.3305751399998</v>
          </cell>
          <cell r="W6">
            <v>2992.1160991199999</v>
          </cell>
          <cell r="X6">
            <v>2939.7913680599995</v>
          </cell>
          <cell r="Y6">
            <v>3215.7647341409997</v>
          </cell>
          <cell r="Z6">
            <v>3258.4342459999998</v>
          </cell>
          <cell r="AA6">
            <v>3775.2971043000002</v>
          </cell>
          <cell r="AB6">
            <v>3515.615738</v>
          </cell>
          <cell r="AC6">
            <v>3861.7035700000001</v>
          </cell>
          <cell r="AD6">
            <v>3830.611598</v>
          </cell>
          <cell r="AE6">
            <v>4276.9587099999999</v>
          </cell>
          <cell r="AF6">
            <v>4344.9533650000003</v>
          </cell>
          <cell r="AG6">
            <v>4811.9851719999997</v>
          </cell>
          <cell r="AH6">
            <v>4301.5564759999997</v>
          </cell>
          <cell r="AI6">
            <v>4109.0911740000001</v>
          </cell>
          <cell r="AJ6">
            <v>3457.102382</v>
          </cell>
          <cell r="AK6">
            <v>3375.5710260000001</v>
          </cell>
          <cell r="AL6">
            <v>3186.5190600000001</v>
          </cell>
          <cell r="AM6">
            <v>3517.8896249999998</v>
          </cell>
          <cell r="AN6">
            <v>3547.5355089999998</v>
          </cell>
          <cell r="AO6">
            <v>4239.0775590000003</v>
          </cell>
          <cell r="AP6">
            <v>4433.4774829999997</v>
          </cell>
          <cell r="AQ6">
            <v>5006.361046</v>
          </cell>
          <cell r="AR6">
            <v>4928.8414318490004</v>
          </cell>
          <cell r="AS6">
            <v>5369.6993065285005</v>
          </cell>
          <cell r="AT6">
            <v>5248.4958150000002</v>
          </cell>
          <cell r="AU6">
            <v>5441.8090364999998</v>
          </cell>
          <cell r="AV6">
            <v>5108.1638543400004</v>
          </cell>
          <cell r="AW6">
            <v>5417.5590593300012</v>
          </cell>
          <cell r="AX6">
            <v>5096.6100569999999</v>
          </cell>
          <cell r="AY6">
            <v>5218.6400709999998</v>
          </cell>
          <cell r="AZ6">
            <v>4716.2763796999998</v>
          </cell>
          <cell r="BA6">
            <v>5226.4003278700002</v>
          </cell>
          <cell r="BB6">
            <v>5131.3867005898828</v>
          </cell>
          <cell r="BC6">
            <v>5500.1134764502804</v>
          </cell>
          <cell r="BD6">
            <v>5122.7175522259813</v>
          </cell>
          <cell r="BE6">
            <v>5505.5289232452587</v>
          </cell>
          <cell r="BF6">
            <v>5305.9401373763394</v>
          </cell>
          <cell r="BG6">
            <v>5632.8904081625369</v>
          </cell>
          <cell r="BH6">
            <v>5674.1678182182013</v>
          </cell>
          <cell r="BI6">
            <v>6376.1263873435428</v>
          </cell>
          <cell r="BJ6">
            <v>6149.1594536514667</v>
          </cell>
          <cell r="BK6">
            <v>6589.6997374950315</v>
          </cell>
          <cell r="BL6">
            <v>6183.0285668523748</v>
          </cell>
          <cell r="BM6">
            <v>6998.060386862503</v>
          </cell>
          <cell r="BN6">
            <v>6578.2896674528656</v>
          </cell>
          <cell r="BO6">
            <v>7379.5431112461411</v>
          </cell>
          <cell r="BP6">
            <v>7346.4991278705111</v>
          </cell>
          <cell r="BQ6">
            <v>7807.5840191476573</v>
          </cell>
          <cell r="BR6">
            <v>7394.6048734023534</v>
          </cell>
          <cell r="BS6">
            <v>8155.6450370650982</v>
          </cell>
          <cell r="BT6">
            <v>7745.4336753018642</v>
          </cell>
          <cell r="BU6">
            <v>8109.9331104987305</v>
          </cell>
          <cell r="BV6">
            <v>7426.0962041272142</v>
          </cell>
          <cell r="BW6">
            <v>7803.0958593725481</v>
          </cell>
          <cell r="BX6">
            <v>7296.3613664061932</v>
          </cell>
          <cell r="BY6">
            <v>7538.8632143815321</v>
          </cell>
          <cell r="BZ6">
            <v>6850.5511644029793</v>
          </cell>
          <cell r="CA6">
            <v>6867.6783626060842</v>
          </cell>
          <cell r="CB6">
            <v>6384.0426044654223</v>
          </cell>
          <cell r="CC6">
            <v>5562.3007466311019</v>
          </cell>
          <cell r="CD6">
            <v>5423.7935087228661</v>
          </cell>
        </row>
        <row r="11">
          <cell r="V11" t="str">
            <v>First year</v>
          </cell>
          <cell r="W11" t="str">
            <v>First quarter</v>
          </cell>
        </row>
        <row r="12">
          <cell r="V12">
            <v>2009</v>
          </cell>
          <cell r="W12">
            <v>1</v>
          </cell>
        </row>
        <row r="13">
          <cell r="V13" t="str">
            <v>Last year</v>
          </cell>
          <cell r="W13" t="str">
            <v>Last quarter</v>
          </cell>
        </row>
        <row r="14">
          <cell r="V14">
            <v>2020</v>
          </cell>
          <cell r="W14">
            <v>3</v>
          </cell>
        </row>
        <row r="31">
          <cell r="V31" t="str">
            <v>First year</v>
          </cell>
          <cell r="W31" t="str">
            <v>First quarter</v>
          </cell>
        </row>
        <row r="32">
          <cell r="V32">
            <v>2002</v>
          </cell>
          <cell r="W32">
            <v>1</v>
          </cell>
        </row>
        <row r="33">
          <cell r="V33" t="str">
            <v>Last year</v>
          </cell>
          <cell r="W33" t="str">
            <v>Last quarter</v>
          </cell>
        </row>
        <row r="34">
          <cell r="V34">
            <v>2020</v>
          </cell>
          <cell r="W34">
            <v>3</v>
          </cell>
        </row>
        <row r="53">
          <cell r="K53" t="str">
            <v>Headers</v>
          </cell>
        </row>
        <row r="54">
          <cell r="D54" t="str">
            <v>Omsättning</v>
          </cell>
          <cell r="E54" t="str">
            <v>förändring</v>
          </cell>
          <cell r="F54" t="str">
            <v>2020Q3</v>
          </cell>
          <cell r="G54" t="str">
            <v>2019Q3</v>
          </cell>
          <cell r="H54" t="str">
            <v>procentfördelning 2020Q3</v>
          </cell>
          <cell r="K54" t="str">
            <v>Omsättningsutveckling tredje kvartalet 2020</v>
          </cell>
        </row>
        <row r="55">
          <cell r="C55" t="str">
            <v>Central</v>
          </cell>
          <cell r="D55" t="str">
            <v>Mellan</v>
          </cell>
          <cell r="E55">
            <v>-0.20782662992870679</v>
          </cell>
          <cell r="F55">
            <v>986382239.32376909</v>
          </cell>
          <cell r="G55">
            <v>1245159552.9334667</v>
          </cell>
          <cell r="H55">
            <v>0.18186205609365672</v>
          </cell>
          <cell r="I55" t="str">
            <v>Mellansverige</v>
          </cell>
          <cell r="K55" t="str">
            <v>Tredje kvartalet 2020</v>
          </cell>
        </row>
        <row r="56">
          <cell r="C56" t="str">
            <v>Northern</v>
          </cell>
          <cell r="D56" t="str">
            <v>Norra</v>
          </cell>
          <cell r="E56">
            <v>-0.18414858883608798</v>
          </cell>
          <cell r="F56">
            <v>532924122.87180263</v>
          </cell>
          <cell r="G56">
            <v>653212233.96736062</v>
          </cell>
          <cell r="H56">
            <v>9.8256713131634255E-2</v>
          </cell>
          <cell r="I56" t="str">
            <v>Norra Sverige</v>
          </cell>
          <cell r="K56" t="str">
            <v>2002-2020 (mkr)</v>
          </cell>
        </row>
        <row r="57">
          <cell r="C57" t="str">
            <v>Stockholm</v>
          </cell>
          <cell r="D57" t="str">
            <v>Stockholm</v>
          </cell>
          <cell r="E57">
            <v>-0.20185902121547564</v>
          </cell>
          <cell r="F57">
            <v>1409250320.7900763</v>
          </cell>
          <cell r="G57">
            <v>1765665913.9795079</v>
          </cell>
          <cell r="H57">
            <v>0.25982742862972869</v>
          </cell>
          <cell r="I57" t="str">
            <v>Stockholm</v>
          </cell>
        </row>
        <row r="58">
          <cell r="C58" t="str">
            <v>Southern</v>
          </cell>
          <cell r="D58" t="str">
            <v>Södra</v>
          </cell>
          <cell r="E58">
            <v>-0.19650431674194352</v>
          </cell>
          <cell r="F58">
            <v>907926246.12500644</v>
          </cell>
          <cell r="G58">
            <v>1129970284.8974862</v>
          </cell>
          <cell r="H58">
            <v>0.16739690489042874</v>
          </cell>
          <cell r="I58" t="str">
            <v>Södra Sverige</v>
          </cell>
        </row>
        <row r="59">
          <cell r="C59" t="str">
            <v>Western</v>
          </cell>
          <cell r="D59" t="str">
            <v>Västra</v>
          </cell>
          <cell r="E59">
            <v>-0.22816569274593976</v>
          </cell>
          <cell r="F59">
            <v>1587310579.6122112</v>
          </cell>
          <cell r="G59">
            <v>2056543178.6251571</v>
          </cell>
          <cell r="H59">
            <v>0.29265689725455152</v>
          </cell>
          <cell r="I59" t="str">
            <v>Västra Sverige</v>
          </cell>
        </row>
        <row r="60">
          <cell r="C60" t="str">
            <v>Total</v>
          </cell>
          <cell r="D60" t="str">
            <v>Totalt</v>
          </cell>
          <cell r="E60">
            <v>-0.2082690314166063</v>
          </cell>
          <cell r="F60">
            <v>5423793508.7228661</v>
          </cell>
          <cell r="G60">
            <v>6850551164.4029789</v>
          </cell>
          <cell r="H60">
            <v>1</v>
          </cell>
        </row>
        <row r="62">
          <cell r="C62">
            <v>2</v>
          </cell>
          <cell r="D62">
            <v>3</v>
          </cell>
          <cell r="E62">
            <v>4</v>
          </cell>
          <cell r="F62">
            <v>5</v>
          </cell>
          <cell r="G62">
            <v>6</v>
          </cell>
          <cell r="H62">
            <v>7</v>
          </cell>
          <cell r="I62">
            <v>8</v>
          </cell>
        </row>
        <row r="63">
          <cell r="C63" t="str">
            <v>Northern</v>
          </cell>
          <cell r="D63" t="str">
            <v>Norra</v>
          </cell>
          <cell r="E63">
            <v>-0.18414858883608798</v>
          </cell>
          <cell r="F63">
            <v>532924122.87180263</v>
          </cell>
          <cell r="G63">
            <v>653212233.96736062</v>
          </cell>
          <cell r="H63">
            <v>9.8256713131634255E-2</v>
          </cell>
          <cell r="I63" t="str">
            <v>Norra Sverige</v>
          </cell>
        </row>
        <row r="64">
          <cell r="C64" t="str">
            <v>Southern</v>
          </cell>
          <cell r="D64" t="str">
            <v>Södra</v>
          </cell>
          <cell r="E64">
            <v>-0.19650431674194352</v>
          </cell>
          <cell r="F64">
            <v>907926246.12500644</v>
          </cell>
          <cell r="G64">
            <v>1129970284.8974862</v>
          </cell>
          <cell r="H64">
            <v>0.16739690489042874</v>
          </cell>
          <cell r="I64" t="str">
            <v>Södra Sverige</v>
          </cell>
        </row>
        <row r="65">
          <cell r="C65" t="str">
            <v>Central</v>
          </cell>
          <cell r="D65" t="str">
            <v>Mellan</v>
          </cell>
          <cell r="E65">
            <v>-0.20782662992870679</v>
          </cell>
          <cell r="F65">
            <v>986382239.32376909</v>
          </cell>
          <cell r="G65">
            <v>1245159552.9334667</v>
          </cell>
          <cell r="H65">
            <v>0.18186205609365672</v>
          </cell>
          <cell r="I65" t="str">
            <v>Mellansverige</v>
          </cell>
        </row>
        <row r="66">
          <cell r="C66" t="str">
            <v>Stockholm</v>
          </cell>
          <cell r="D66" t="str">
            <v>Stockholm</v>
          </cell>
          <cell r="E66">
            <v>-0.20185902121547564</v>
          </cell>
          <cell r="F66">
            <v>1409250320.7900763</v>
          </cell>
          <cell r="G66">
            <v>1765665913.9795079</v>
          </cell>
          <cell r="H66">
            <v>0.25982742862972869</v>
          </cell>
          <cell r="I66" t="str">
            <v>Stockholm</v>
          </cell>
        </row>
        <row r="67">
          <cell r="C67" t="str">
            <v>Western</v>
          </cell>
          <cell r="D67" t="str">
            <v>Västra</v>
          </cell>
          <cell r="E67">
            <v>-0.22816569274593976</v>
          </cell>
          <cell r="F67">
            <v>1587310579.6122112</v>
          </cell>
          <cell r="G67">
            <v>2056543178.6251571</v>
          </cell>
          <cell r="H67">
            <v>0.29265689725455152</v>
          </cell>
          <cell r="I67" t="str">
            <v>Västra Sverige</v>
          </cell>
        </row>
        <row r="68">
          <cell r="C68" t="str">
            <v>Total</v>
          </cell>
          <cell r="D68" t="str">
            <v>Totalt</v>
          </cell>
          <cell r="E68">
            <v>-0.2082690314166063</v>
          </cell>
          <cell r="F68">
            <v>5423793508.7228661</v>
          </cell>
          <cell r="G68">
            <v>6850551164.4029789</v>
          </cell>
          <cell r="H68">
            <v>1</v>
          </cell>
        </row>
      </sheetData>
      <sheetData sheetId="7">
        <row r="2">
          <cell r="J2">
            <v>2005</v>
          </cell>
          <cell r="N2">
            <v>2006</v>
          </cell>
          <cell r="R2">
            <v>2007</v>
          </cell>
          <cell r="V2">
            <v>2008</v>
          </cell>
          <cell r="Z2">
            <v>2009</v>
          </cell>
          <cell r="AD2">
            <v>2010</v>
          </cell>
          <cell r="AH2">
            <v>2011</v>
          </cell>
          <cell r="AL2">
            <v>2012</v>
          </cell>
          <cell r="AP2">
            <v>2013</v>
          </cell>
          <cell r="AT2">
            <v>2014</v>
          </cell>
          <cell r="AX2">
            <v>2015</v>
          </cell>
          <cell r="BB2">
            <v>2016</v>
          </cell>
          <cell r="BF2">
            <v>2017</v>
          </cell>
          <cell r="BJ2">
            <v>2018</v>
          </cell>
          <cell r="BN2">
            <v>2019</v>
          </cell>
          <cell r="BR2">
            <v>2020</v>
          </cell>
        </row>
        <row r="5">
          <cell r="J5">
            <v>1</v>
          </cell>
          <cell r="K5">
            <v>2</v>
          </cell>
          <cell r="L5">
            <v>3</v>
          </cell>
          <cell r="M5">
            <v>4</v>
          </cell>
          <cell r="N5">
            <v>1</v>
          </cell>
          <cell r="O5">
            <v>2</v>
          </cell>
          <cell r="P5">
            <v>3</v>
          </cell>
          <cell r="Q5">
            <v>4</v>
          </cell>
          <cell r="R5">
            <v>1</v>
          </cell>
          <cell r="S5">
            <v>2</v>
          </cell>
          <cell r="T5">
            <v>3</v>
          </cell>
          <cell r="U5">
            <v>4</v>
          </cell>
          <cell r="V5">
            <v>1</v>
          </cell>
          <cell r="W5">
            <v>2</v>
          </cell>
          <cell r="X5">
            <v>3</v>
          </cell>
          <cell r="Y5">
            <v>4</v>
          </cell>
          <cell r="Z5">
            <v>1</v>
          </cell>
          <cell r="AA5">
            <v>2</v>
          </cell>
          <cell r="AB5">
            <v>3</v>
          </cell>
          <cell r="AC5">
            <v>4</v>
          </cell>
          <cell r="AD5">
            <v>1</v>
          </cell>
          <cell r="AE5">
            <v>2</v>
          </cell>
          <cell r="AF5">
            <v>3</v>
          </cell>
          <cell r="AG5">
            <v>4</v>
          </cell>
          <cell r="AH5">
            <v>1</v>
          </cell>
          <cell r="AI5">
            <v>2</v>
          </cell>
          <cell r="AJ5">
            <v>3</v>
          </cell>
          <cell r="AK5">
            <v>4</v>
          </cell>
          <cell r="AL5">
            <v>1</v>
          </cell>
          <cell r="AM5">
            <v>2</v>
          </cell>
          <cell r="AN5">
            <v>3</v>
          </cell>
          <cell r="AO5">
            <v>4</v>
          </cell>
          <cell r="AP5">
            <v>1</v>
          </cell>
          <cell r="AQ5">
            <v>2</v>
          </cell>
          <cell r="AR5">
            <v>3</v>
          </cell>
          <cell r="AS5">
            <v>4</v>
          </cell>
          <cell r="AT5">
            <v>1</v>
          </cell>
          <cell r="AU5">
            <v>2</v>
          </cell>
          <cell r="AV5">
            <v>3</v>
          </cell>
          <cell r="AW5">
            <v>4</v>
          </cell>
          <cell r="AX5">
            <v>1</v>
          </cell>
          <cell r="AY5">
            <v>2</v>
          </cell>
          <cell r="AZ5">
            <v>3</v>
          </cell>
          <cell r="BA5">
            <v>4</v>
          </cell>
          <cell r="BB5">
            <v>1</v>
          </cell>
          <cell r="BC5">
            <v>2</v>
          </cell>
          <cell r="BD5">
            <v>3</v>
          </cell>
          <cell r="BE5">
            <v>4</v>
          </cell>
          <cell r="BF5">
            <v>1</v>
          </cell>
          <cell r="BG5">
            <v>2</v>
          </cell>
          <cell r="BH5">
            <v>3</v>
          </cell>
          <cell r="BI5">
            <v>4</v>
          </cell>
          <cell r="BJ5">
            <v>1</v>
          </cell>
          <cell r="BK5">
            <v>2</v>
          </cell>
          <cell r="BL5">
            <v>3</v>
          </cell>
          <cell r="BM5">
            <v>4</v>
          </cell>
          <cell r="BN5">
            <v>1</v>
          </cell>
          <cell r="BO5">
            <v>2</v>
          </cell>
          <cell r="BP5">
            <v>3</v>
          </cell>
          <cell r="BQ5">
            <v>4</v>
          </cell>
          <cell r="BR5">
            <v>1</v>
          </cell>
          <cell r="BS5">
            <v>2</v>
          </cell>
          <cell r="BT5">
            <v>3</v>
          </cell>
          <cell r="BU5">
            <v>4</v>
          </cell>
        </row>
        <row r="6">
          <cell r="I6" t="str">
            <v>Omställning</v>
          </cell>
          <cell r="J6">
            <v>73.796436</v>
          </cell>
          <cell r="K6">
            <v>74.038903000000005</v>
          </cell>
          <cell r="L6">
            <v>52.079464999999999</v>
          </cell>
          <cell r="M6">
            <v>61.360441999999999</v>
          </cell>
          <cell r="N6">
            <v>33.388747000000002</v>
          </cell>
          <cell r="O6">
            <v>34.382292999999997</v>
          </cell>
          <cell r="P6">
            <v>74.497013999999993</v>
          </cell>
          <cell r="Q6">
            <v>53.192132000000001</v>
          </cell>
          <cell r="R6">
            <v>42.860973000000001</v>
          </cell>
          <cell r="S6">
            <v>41.773614000000002</v>
          </cell>
          <cell r="T6">
            <v>32.227715000000003</v>
          </cell>
          <cell r="U6">
            <v>33.266328000000001</v>
          </cell>
          <cell r="V6">
            <v>30.836656000000001</v>
          </cell>
          <cell r="W6">
            <v>38.025812000000002</v>
          </cell>
          <cell r="X6">
            <v>30.147200000000002</v>
          </cell>
          <cell r="Y6">
            <v>81.233580000000003</v>
          </cell>
          <cell r="Z6">
            <v>220.42103700000001</v>
          </cell>
          <cell r="AA6">
            <v>225.52056899999999</v>
          </cell>
          <cell r="AB6">
            <v>137.662476</v>
          </cell>
          <cell r="AC6">
            <v>178.12858800000001</v>
          </cell>
          <cell r="AD6">
            <v>143.096856</v>
          </cell>
          <cell r="AE6">
            <v>134.489396</v>
          </cell>
          <cell r="AF6">
            <v>109.345235</v>
          </cell>
          <cell r="AG6">
            <v>144.506101</v>
          </cell>
          <cell r="AH6">
            <v>78.070652999999993</v>
          </cell>
          <cell r="AI6">
            <v>50.476992000000003</v>
          </cell>
          <cell r="AJ6">
            <v>96.224884000000003</v>
          </cell>
          <cell r="AK6">
            <v>106.77069</v>
          </cell>
          <cell r="AL6">
            <v>95.140278030000005</v>
          </cell>
          <cell r="AM6">
            <v>105.21208187000001</v>
          </cell>
          <cell r="AN6">
            <v>96.405765000000002</v>
          </cell>
          <cell r="AO6">
            <v>151.01663500000001</v>
          </cell>
          <cell r="AP6">
            <v>201.56604769999998</v>
          </cell>
          <cell r="AQ6">
            <v>207.0058214</v>
          </cell>
          <cell r="AR6">
            <v>147.00048856000001</v>
          </cell>
          <cell r="AS6">
            <v>162.41246147100003</v>
          </cell>
          <cell r="AT6">
            <v>149.77166642</v>
          </cell>
          <cell r="AU6">
            <v>159.40340030000002</v>
          </cell>
          <cell r="AV6">
            <v>138.44088543999999</v>
          </cell>
          <cell r="AW6">
            <v>203.2429076</v>
          </cell>
          <cell r="AX6">
            <v>220.62477899999999</v>
          </cell>
          <cell r="AY6">
            <v>248.30763669000001</v>
          </cell>
          <cell r="AZ6">
            <v>218.53558371</v>
          </cell>
          <cell r="BA6">
            <v>240.73191293000002</v>
          </cell>
          <cell r="BB6">
            <v>293.94398993500101</v>
          </cell>
          <cell r="BC6">
            <v>339.68845987999998</v>
          </cell>
          <cell r="BD6">
            <v>322.61448404000004</v>
          </cell>
          <cell r="BE6">
            <v>325.28487673998956</v>
          </cell>
          <cell r="BF6">
            <v>350.02102854999993</v>
          </cell>
          <cell r="BG6">
            <v>349.93168831249994</v>
          </cell>
          <cell r="BH6">
            <v>321.24355256000001</v>
          </cell>
          <cell r="BI6">
            <v>333.34801175000001</v>
          </cell>
          <cell r="BJ6">
            <v>310.83931458875003</v>
          </cell>
          <cell r="BK6">
            <v>271.93497906499999</v>
          </cell>
          <cell r="BL6">
            <v>224.39160509750002</v>
          </cell>
          <cell r="BM6">
            <v>172.29487421749999</v>
          </cell>
          <cell r="BN6">
            <v>92.947654514999982</v>
          </cell>
          <cell r="BO6">
            <v>102.83655732000001</v>
          </cell>
          <cell r="BP6">
            <v>85.38379757749999</v>
          </cell>
          <cell r="BQ6">
            <v>103.01321418999999</v>
          </cell>
          <cell r="BR6">
            <v>118.74175965250001</v>
          </cell>
          <cell r="BS6">
            <v>129.87665891</v>
          </cell>
          <cell r="BT6">
            <v>141.06877237250001</v>
          </cell>
        </row>
        <row r="7">
          <cell r="I7" t="str">
            <v>Rekrytering</v>
          </cell>
          <cell r="J7">
            <v>62.715705</v>
          </cell>
          <cell r="K7">
            <v>83.184692999999996</v>
          </cell>
          <cell r="L7">
            <v>53.766097000000002</v>
          </cell>
          <cell r="M7">
            <v>95.979329000000007</v>
          </cell>
          <cell r="N7">
            <v>111.036772</v>
          </cell>
          <cell r="O7">
            <v>128.5378967</v>
          </cell>
          <cell r="P7">
            <v>97.276894999999996</v>
          </cell>
          <cell r="Q7">
            <v>158.40577780000001</v>
          </cell>
          <cell r="R7">
            <v>162.31411700000001</v>
          </cell>
          <cell r="S7">
            <v>201.62087600000001</v>
          </cell>
          <cell r="T7">
            <v>157.998347</v>
          </cell>
          <cell r="U7">
            <v>230.41246799999999</v>
          </cell>
          <cell r="V7">
            <v>235.010761</v>
          </cell>
          <cell r="W7">
            <v>255.46374700000001</v>
          </cell>
          <cell r="X7">
            <v>163.00572199999999</v>
          </cell>
          <cell r="Y7">
            <v>173.586277</v>
          </cell>
          <cell r="Z7">
            <v>121.88171699999999</v>
          </cell>
          <cell r="AA7">
            <v>109.432413</v>
          </cell>
          <cell r="AB7">
            <v>80.871938</v>
          </cell>
          <cell r="AC7">
            <v>138.69229000000001</v>
          </cell>
          <cell r="AD7">
            <v>155.75611599999999</v>
          </cell>
          <cell r="AE7">
            <v>178.70107100000001</v>
          </cell>
          <cell r="AF7">
            <v>131.02130299999999</v>
          </cell>
          <cell r="AG7">
            <v>213.82111699999999</v>
          </cell>
          <cell r="AH7">
            <v>202.001721</v>
          </cell>
          <cell r="AI7">
            <v>243.37342599999999</v>
          </cell>
          <cell r="AJ7">
            <v>161.99089900000001</v>
          </cell>
          <cell r="AK7">
            <v>211.21101300000001</v>
          </cell>
          <cell r="AL7">
            <v>179.48303395999997</v>
          </cell>
          <cell r="AM7">
            <v>213.11984511000003</v>
          </cell>
          <cell r="AN7">
            <v>130.771411</v>
          </cell>
          <cell r="AO7">
            <v>173.74927</v>
          </cell>
          <cell r="AP7">
            <v>163.25130899999999</v>
          </cell>
          <cell r="AQ7">
            <v>165.61602300000001</v>
          </cell>
          <cell r="AR7">
            <v>109.20984766000001</v>
          </cell>
          <cell r="AS7">
            <v>160.06854364999998</v>
          </cell>
          <cell r="AT7">
            <v>140.96651548</v>
          </cell>
          <cell r="AU7">
            <v>165.96714741000002</v>
          </cell>
          <cell r="AV7">
            <v>111.72462133569992</v>
          </cell>
          <cell r="AW7">
            <v>169.55582441999999</v>
          </cell>
          <cell r="AX7">
            <v>178.40250432000002</v>
          </cell>
          <cell r="AY7">
            <v>224.90949015999999</v>
          </cell>
          <cell r="AZ7">
            <v>145.32911359460002</v>
          </cell>
          <cell r="BA7">
            <v>231.67217764452707</v>
          </cell>
          <cell r="BB7">
            <v>211.07128916302639</v>
          </cell>
          <cell r="BC7">
            <v>266.22245830162939</v>
          </cell>
          <cell r="BD7">
            <v>186.06388399670951</v>
          </cell>
          <cell r="BE7">
            <v>262.57044040916685</v>
          </cell>
          <cell r="BF7">
            <v>256.69142164790975</v>
          </cell>
          <cell r="BG7">
            <v>285.2629063397095</v>
          </cell>
          <cell r="BH7">
            <v>211.15854511960001</v>
          </cell>
          <cell r="BI7">
            <v>302.19754662770004</v>
          </cell>
          <cell r="BJ7">
            <v>270.0625692113</v>
          </cell>
          <cell r="BK7">
            <v>303.97449898029998</v>
          </cell>
          <cell r="BL7">
            <v>207.58592941799998</v>
          </cell>
          <cell r="BM7">
            <v>285.96268320080003</v>
          </cell>
          <cell r="BN7">
            <v>267.19555347189998</v>
          </cell>
          <cell r="BO7">
            <v>264.81619931899996</v>
          </cell>
          <cell r="BP7">
            <v>178.95682931799999</v>
          </cell>
          <cell r="BQ7">
            <v>244.22424432968</v>
          </cell>
          <cell r="BR7">
            <v>185.68030976679998</v>
          </cell>
          <cell r="BS7">
            <v>131.50844276309999</v>
          </cell>
          <cell r="BT7">
            <v>134.42158773</v>
          </cell>
        </row>
        <row r="8">
          <cell r="I8" t="str">
            <v>Totalt</v>
          </cell>
          <cell r="J8">
            <v>136.51214099999999</v>
          </cell>
          <cell r="K8">
            <v>157.22359599999999</v>
          </cell>
          <cell r="L8">
            <v>105.845562</v>
          </cell>
          <cell r="M8">
            <v>157.33977100000001</v>
          </cell>
          <cell r="N8">
            <v>144.42551900000001</v>
          </cell>
          <cell r="O8">
            <v>162.92018970000001</v>
          </cell>
          <cell r="P8">
            <v>171.773909</v>
          </cell>
          <cell r="Q8">
            <v>211.59790980000002</v>
          </cell>
          <cell r="R8">
            <v>205.17509000000001</v>
          </cell>
          <cell r="S8">
            <v>243.39449000000002</v>
          </cell>
          <cell r="T8">
            <v>190.22606200000001</v>
          </cell>
          <cell r="U8">
            <v>263.67879599999998</v>
          </cell>
          <cell r="V8">
            <v>265.84741700000001</v>
          </cell>
          <cell r="W8">
            <v>293.48955899999999</v>
          </cell>
          <cell r="X8">
            <v>193.15292199999999</v>
          </cell>
          <cell r="Y8">
            <v>254.81985700000001</v>
          </cell>
          <cell r="Z8">
            <v>342.30275399999999</v>
          </cell>
          <cell r="AA8">
            <v>334.95298200000002</v>
          </cell>
          <cell r="AB8">
            <v>218.534414</v>
          </cell>
          <cell r="AC8">
            <v>316.82087799999999</v>
          </cell>
          <cell r="AD8">
            <v>298.85297200000002</v>
          </cell>
          <cell r="AE8">
            <v>313.19046700000001</v>
          </cell>
          <cell r="AF8">
            <v>240.36653799999999</v>
          </cell>
          <cell r="AG8">
            <v>358.32721800000002</v>
          </cell>
          <cell r="AH8">
            <v>280.07237399999997</v>
          </cell>
          <cell r="AI8">
            <v>293.85041799999999</v>
          </cell>
          <cell r="AJ8">
            <v>258.21578299999999</v>
          </cell>
          <cell r="AK8">
            <v>317.98170300000004</v>
          </cell>
          <cell r="AL8">
            <v>274.62331198999999</v>
          </cell>
          <cell r="AM8">
            <v>318.33192698000005</v>
          </cell>
          <cell r="AN8">
            <v>227.177176</v>
          </cell>
          <cell r="AO8">
            <v>324.76590499999998</v>
          </cell>
          <cell r="AP8">
            <v>364.8173567</v>
          </cell>
          <cell r="AQ8">
            <v>372.62184439999999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</row>
        <row r="9">
          <cell r="M9">
            <v>261.27524600000004</v>
          </cell>
          <cell r="Q9">
            <v>195.46018599999999</v>
          </cell>
          <cell r="U9">
            <v>150.12863000000002</v>
          </cell>
          <cell r="Y9">
            <v>180.24324799999999</v>
          </cell>
          <cell r="AC9">
            <v>761.7326700000001</v>
          </cell>
          <cell r="AG9">
            <v>531.43758800000001</v>
          </cell>
          <cell r="AK9">
            <v>331.54321900000002</v>
          </cell>
        </row>
        <row r="12">
          <cell r="M12">
            <v>295.645824</v>
          </cell>
          <cell r="Q12">
            <v>495.2573415</v>
          </cell>
          <cell r="U12">
            <v>752.34580799999992</v>
          </cell>
          <cell r="Y12">
            <v>827.066507</v>
          </cell>
          <cell r="AC12">
            <v>450.87835799999999</v>
          </cell>
          <cell r="AG12">
            <v>679.29960699999992</v>
          </cell>
          <cell r="AK12">
            <v>818.57705899999996</v>
          </cell>
          <cell r="AO12">
            <v>697.12356006999994</v>
          </cell>
          <cell r="AS12">
            <v>382.51932557999999</v>
          </cell>
        </row>
        <row r="20">
          <cell r="AE20" t="str">
            <v>First year</v>
          </cell>
          <cell r="AF20" t="str">
            <v>First quarter</v>
          </cell>
        </row>
        <row r="21">
          <cell r="AE21">
            <v>2007</v>
          </cell>
          <cell r="AF21">
            <v>1</v>
          </cell>
        </row>
        <row r="22">
          <cell r="AE22" t="str">
            <v>Last year</v>
          </cell>
          <cell r="AF22" t="str">
            <v>Last quarter</v>
          </cell>
        </row>
        <row r="23">
          <cell r="AE23">
            <v>2020</v>
          </cell>
          <cell r="AF23">
            <v>3</v>
          </cell>
        </row>
        <row r="28">
          <cell r="B28" t="str">
            <v>omsättning 2019</v>
          </cell>
        </row>
        <row r="29">
          <cell r="B29" t="str">
            <v>Kv 1</v>
          </cell>
          <cell r="C29">
            <v>362.67545367000002</v>
          </cell>
          <cell r="D29">
            <v>92.947654514999982</v>
          </cell>
          <cell r="E29">
            <v>267.19555347189998</v>
          </cell>
          <cell r="F29">
            <v>6573.5427047492922</v>
          </cell>
          <cell r="G29">
            <v>7296.3613664061932</v>
          </cell>
        </row>
        <row r="30">
          <cell r="B30" t="str">
            <v>Kv 2</v>
          </cell>
          <cell r="C30">
            <v>394.49934585</v>
          </cell>
          <cell r="D30">
            <v>102.83655732000001</v>
          </cell>
          <cell r="E30">
            <v>264.81619931899996</v>
          </cell>
          <cell r="F30">
            <v>6776.7111118925313</v>
          </cell>
          <cell r="G30">
            <v>7538.8632143815321</v>
          </cell>
        </row>
        <row r="31">
          <cell r="B31" t="str">
            <v>Kv 3</v>
          </cell>
          <cell r="C31">
            <v>272.19303391999989</v>
          </cell>
          <cell r="D31">
            <v>85.38379757749999</v>
          </cell>
          <cell r="E31">
            <v>178.95682931799999</v>
          </cell>
          <cell r="F31">
            <v>6314.017503587479</v>
          </cell>
          <cell r="G31">
            <v>6850.5511644029793</v>
          </cell>
        </row>
        <row r="32">
          <cell r="B32" t="str">
            <v>Kv 4</v>
          </cell>
          <cell r="C32">
            <v>297.49756098</v>
          </cell>
          <cell r="D32">
            <v>103.01321418999999</v>
          </cell>
          <cell r="E32">
            <v>244.22424432968</v>
          </cell>
          <cell r="F32">
            <v>6222.9433431064053</v>
          </cell>
          <cell r="G32">
            <v>6867.6783626060842</v>
          </cell>
        </row>
        <row r="35">
          <cell r="C35">
            <v>5.912085975881947E-2</v>
          </cell>
          <cell r="D35">
            <v>2.6009244663467525E-2</v>
          </cell>
          <cell r="E35">
            <v>2.478368461369616E-2</v>
          </cell>
          <cell r="F35">
            <v>0.89008621096401674</v>
          </cell>
          <cell r="G35">
            <v>1</v>
          </cell>
        </row>
        <row r="37">
          <cell r="C37" t="str">
            <v>Outsourcing</v>
          </cell>
          <cell r="D37" t="str">
            <v>Outplacement</v>
          </cell>
          <cell r="E37" t="str">
            <v>Recruitment</v>
          </cell>
          <cell r="F37" t="str">
            <v>Staffing</v>
          </cell>
        </row>
        <row r="39">
          <cell r="M39" t="str">
            <v>Headers</v>
          </cell>
        </row>
        <row r="40">
          <cell r="B40" t="str">
            <v>Omsättning per tjänsteområde 2020</v>
          </cell>
          <cell r="M40" t="str">
            <v>2007-2020 (mkr)</v>
          </cell>
        </row>
        <row r="41">
          <cell r="C41" t="str">
            <v>Entreprenad</v>
          </cell>
          <cell r="D41" t="str">
            <v>Omställning</v>
          </cell>
          <cell r="E41" t="str">
            <v>Rekrytering</v>
          </cell>
          <cell r="F41" t="str">
            <v>Uthyrning</v>
          </cell>
          <cell r="G41" t="str">
            <v>Totalt</v>
          </cell>
          <cell r="M41" t="str">
            <v>Tredje kvartalet 2020</v>
          </cell>
        </row>
        <row r="43">
          <cell r="B43" t="str">
            <v>Omsättning i urvalet, Mkr</v>
          </cell>
        </row>
        <row r="44">
          <cell r="B44" t="str">
            <v>Kv 1</v>
          </cell>
          <cell r="C44">
            <v>270.32759707999992</v>
          </cell>
          <cell r="D44">
            <v>118.74175965250001</v>
          </cell>
          <cell r="E44">
            <v>185.68030976679998</v>
          </cell>
          <cell r="F44">
            <v>5809.2929379661227</v>
          </cell>
          <cell r="G44">
            <v>6384.0426044654223</v>
          </cell>
        </row>
        <row r="45">
          <cell r="B45" t="str">
            <v>Kv 2</v>
          </cell>
          <cell r="C45">
            <v>250.04887340000002</v>
          </cell>
          <cell r="D45">
            <v>129.87665891</v>
          </cell>
          <cell r="E45">
            <v>131.50844276309999</v>
          </cell>
          <cell r="F45">
            <v>5050.8667715580004</v>
          </cell>
          <cell r="G45">
            <v>5562.3007466311019</v>
          </cell>
        </row>
        <row r="46">
          <cell r="B46" t="str">
            <v>Kv 3</v>
          </cell>
          <cell r="C46">
            <v>320.65933538999997</v>
          </cell>
          <cell r="D46">
            <v>141.06877237250001</v>
          </cell>
          <cell r="E46">
            <v>134.42158773</v>
          </cell>
          <cell r="F46">
            <v>4827.6438132303656</v>
          </cell>
          <cell r="G46">
            <v>5423.7935087228661</v>
          </cell>
        </row>
        <row r="47">
          <cell r="B47" t="str">
            <v>Kv 4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B48" t="str">
            <v>Ack.</v>
          </cell>
          <cell r="C48">
            <v>841.03580586999988</v>
          </cell>
          <cell r="D48">
            <v>389.68719093499999</v>
          </cell>
          <cell r="E48">
            <v>451.61034025989994</v>
          </cell>
          <cell r="F48">
            <v>15687.80352275449</v>
          </cell>
          <cell r="G48">
            <v>17370.136859819391</v>
          </cell>
        </row>
        <row r="49">
          <cell r="B49" t="str">
            <v>Jämförelse mot 2019</v>
          </cell>
        </row>
        <row r="50">
          <cell r="B50" t="str">
            <v>Kv 1</v>
          </cell>
          <cell r="C50">
            <v>-0.25462946459571489</v>
          </cell>
          <cell r="D50">
            <v>0.27751216824236646</v>
          </cell>
          <cell r="E50">
            <v>-0.30507709670278133</v>
          </cell>
          <cell r="F50">
            <v>-0.11626147438443044</v>
          </cell>
          <cell r="G50">
            <v>-0.12503749692843563</v>
          </cell>
        </row>
        <row r="51">
          <cell r="B51" t="str">
            <v>Kv 2</v>
          </cell>
          <cell r="C51">
            <v>-0.36616150056919033</v>
          </cell>
          <cell r="D51">
            <v>0.26294250113661805</v>
          </cell>
          <cell r="E51">
            <v>-0.5033972880009363</v>
          </cell>
          <cell r="F51">
            <v>-0.25467285115722671</v>
          </cell>
          <cell r="G51">
            <v>-0.2621830920051495</v>
          </cell>
        </row>
        <row r="52">
          <cell r="B52" t="str">
            <v>Kv 3</v>
          </cell>
          <cell r="C52">
            <v>0.17805856664298317</v>
          </cell>
          <cell r="D52">
            <v>0.65217261793089776</v>
          </cell>
          <cell r="E52">
            <v>-0.24886025170273013</v>
          </cell>
          <cell r="F52">
            <v>-0.23540854765014355</v>
          </cell>
          <cell r="G52">
            <v>-0.20826903141660633</v>
          </cell>
        </row>
        <row r="53">
          <cell r="B53" t="str">
            <v>Kv 4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B54" t="str">
            <v>Ack.</v>
          </cell>
          <cell r="C54">
            <v>-0.18295892046735263</v>
          </cell>
          <cell r="D54">
            <v>0.38595849417311245</v>
          </cell>
          <cell r="E54">
            <v>-0.36479564410523246</v>
          </cell>
          <cell r="F54">
            <v>-0.20221790742808177</v>
          </cell>
          <cell r="G54">
            <v>-0.1990078167403535</v>
          </cell>
        </row>
        <row r="55">
          <cell r="B55" t="str">
            <v>Andel av total omsättning</v>
          </cell>
        </row>
        <row r="56">
          <cell r="B56" t="str">
            <v>Kv 1</v>
          </cell>
          <cell r="C56">
            <v>4.2344265824747929E-2</v>
          </cell>
          <cell r="D56">
            <v>1.8599775566886748E-2</v>
          </cell>
          <cell r="E56">
            <v>2.9085067451918769E-2</v>
          </cell>
          <cell r="F56">
            <v>0.90997089115644658</v>
          </cell>
          <cell r="G56">
            <v>1</v>
          </cell>
        </row>
        <row r="57">
          <cell r="B57" t="str">
            <v>Kv 2</v>
          </cell>
          <cell r="C57">
            <v>4.4954216751304968E-2</v>
          </cell>
          <cell r="D57">
            <v>2.3349449234412921E-2</v>
          </cell>
          <cell r="E57">
            <v>2.3642814143544869E-2</v>
          </cell>
          <cell r="F57">
            <v>0.90805351987073701</v>
          </cell>
          <cell r="G57">
            <v>1</v>
          </cell>
        </row>
        <row r="58">
          <cell r="B58" t="str">
            <v>Kv 3</v>
          </cell>
          <cell r="C58">
            <v>5.912085975881947E-2</v>
          </cell>
          <cell r="D58">
            <v>2.6009244663467525E-2</v>
          </cell>
          <cell r="E58">
            <v>2.478368461369616E-2</v>
          </cell>
          <cell r="F58">
            <v>0.89008621096401674</v>
          </cell>
          <cell r="G58">
            <v>1</v>
          </cell>
        </row>
        <row r="59">
          <cell r="B59" t="str">
            <v>Kv 4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B60" t="str">
            <v>Ack.</v>
          </cell>
          <cell r="C60">
            <v>4.8418490461953949E-2</v>
          </cell>
          <cell r="D60">
            <v>2.2434318973987163E-2</v>
          </cell>
          <cell r="E60">
            <v>2.5999239033318453E-2</v>
          </cell>
          <cell r="F60">
            <v>0.90314795153074034</v>
          </cell>
          <cell r="G60">
            <v>1</v>
          </cell>
        </row>
        <row r="63">
          <cell r="C63">
            <v>2.478368461369616E-2</v>
          </cell>
          <cell r="D63">
            <v>2.6009244663467525E-2</v>
          </cell>
          <cell r="E63">
            <v>5.912085975881947E-2</v>
          </cell>
          <cell r="F63">
            <v>0.89008621096401674</v>
          </cell>
        </row>
        <row r="64">
          <cell r="C64" t="str">
            <v>Rekrytering</v>
          </cell>
          <cell r="D64" t="str">
            <v>Omställning</v>
          </cell>
          <cell r="E64" t="str">
            <v>Entreprenad</v>
          </cell>
          <cell r="F64" t="str">
            <v>Uthyrning</v>
          </cell>
        </row>
        <row r="65">
          <cell r="C65" t="str">
            <v>Recruitment</v>
          </cell>
          <cell r="D65" t="str">
            <v>Outplacement</v>
          </cell>
          <cell r="E65" t="str">
            <v>Outsourcing</v>
          </cell>
          <cell r="F65" t="str">
            <v>Staffing</v>
          </cell>
        </row>
      </sheetData>
      <sheetData sheetId="8">
        <row r="2">
          <cell r="C2" t="str">
            <v>Omsättning per yrkesområde 2020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D3" t="str">
            <v>Bygg</v>
          </cell>
          <cell r="E3" t="str">
            <v>Ekonomi/Finans</v>
          </cell>
          <cell r="F3" t="str">
            <v>Försäljning</v>
          </cell>
          <cell r="G3" t="str">
            <v>Hotell/Restaurang/Turism</v>
          </cell>
          <cell r="H3" t="str">
            <v>Hälso- och sjukvård</v>
          </cell>
          <cell r="I3" t="str">
            <v>Industri/Tillverkning</v>
          </cell>
          <cell r="J3" t="str">
            <v>IT</v>
          </cell>
          <cell r="K3" t="str">
            <v>Kontor/Administration</v>
          </cell>
          <cell r="L3" t="str">
            <v>Lager/logistik</v>
          </cell>
          <cell r="M3" t="str">
            <v>Marknadsföring/Information</v>
          </cell>
          <cell r="N3" t="str">
            <v>Teknik</v>
          </cell>
          <cell r="O3" t="str">
            <v>Telefoni/Callcenter</v>
          </cell>
          <cell r="P3" t="str">
            <v>Övrigt</v>
          </cell>
          <cell r="Q3" t="str">
            <v>Totalt</v>
          </cell>
        </row>
        <row r="5">
          <cell r="C5" t="str">
            <v>Omsättning i urvalet, Mkr</v>
          </cell>
        </row>
        <row r="6">
          <cell r="C6" t="str">
            <v>Kv 1</v>
          </cell>
          <cell r="D6">
            <v>52.723466475544257</v>
          </cell>
          <cell r="E6">
            <v>563.2951978168561</v>
          </cell>
          <cell r="F6">
            <v>67.792907661897203</v>
          </cell>
          <cell r="G6">
            <v>35.415966384681788</v>
          </cell>
          <cell r="H6">
            <v>419.54182170250004</v>
          </cell>
          <cell r="I6">
            <v>1701.8357688624039</v>
          </cell>
          <cell r="J6">
            <v>707.68701417493844</v>
          </cell>
          <cell r="K6">
            <v>668.14408871297928</v>
          </cell>
          <cell r="L6">
            <v>1362.3994319004701</v>
          </cell>
          <cell r="M6">
            <v>84.241623294572676</v>
          </cell>
          <cell r="N6">
            <v>437.81409800980242</v>
          </cell>
          <cell r="O6">
            <v>141.56849777288065</v>
          </cell>
          <cell r="P6">
            <v>141.58272169589577</v>
          </cell>
          <cell r="Q6">
            <v>6384.0426044654223</v>
          </cell>
        </row>
        <row r="7">
          <cell r="C7" t="str">
            <v>Kv 2</v>
          </cell>
          <cell r="D7">
            <v>53.707026640076009</v>
          </cell>
          <cell r="E7">
            <v>465.16493829390703</v>
          </cell>
          <cell r="F7">
            <v>41.827239725641171</v>
          </cell>
          <cell r="G7">
            <v>6.1818689521016958</v>
          </cell>
          <cell r="H7">
            <v>419.01569731609038</v>
          </cell>
          <cell r="I7">
            <v>1334.2933522859994</v>
          </cell>
          <cell r="J7">
            <v>569.55077088232667</v>
          </cell>
          <cell r="K7">
            <v>544.80219241425186</v>
          </cell>
          <cell r="L7">
            <v>1392.7093463433889</v>
          </cell>
          <cell r="M7">
            <v>69.11229632953949</v>
          </cell>
          <cell r="N7">
            <v>376.78344850188631</v>
          </cell>
          <cell r="O7">
            <v>142.95940431712296</v>
          </cell>
          <cell r="P7">
            <v>146.19316462876904</v>
          </cell>
          <cell r="Q7">
            <v>5562.3007466311019</v>
          </cell>
        </row>
        <row r="8">
          <cell r="C8" t="str">
            <v>Kv 3</v>
          </cell>
          <cell r="D8">
            <v>55.07408114210908</v>
          </cell>
          <cell r="E8">
            <v>396.71069267152751</v>
          </cell>
          <cell r="F8">
            <v>51.406924848669483</v>
          </cell>
          <cell r="G8">
            <v>16.308608714922656</v>
          </cell>
          <cell r="H8">
            <v>429.35470364999998</v>
          </cell>
          <cell r="I8">
            <v>1340.4521493007578</v>
          </cell>
          <cell r="J8">
            <v>470.95686659707059</v>
          </cell>
          <cell r="K8">
            <v>543.02091798772904</v>
          </cell>
          <cell r="L8">
            <v>1460.1164522665149</v>
          </cell>
          <cell r="M8">
            <v>58.65633304713046</v>
          </cell>
          <cell r="N8">
            <v>317.9750777555787</v>
          </cell>
          <cell r="O8">
            <v>141.06922040644542</v>
          </cell>
          <cell r="P8">
            <v>142.69148033440993</v>
          </cell>
          <cell r="Q8">
            <v>5423.7935087228661</v>
          </cell>
        </row>
        <row r="9">
          <cell r="C9" t="str">
            <v>Kv 4</v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C10" t="str">
            <v>Ack.</v>
          </cell>
          <cell r="D10">
            <v>161.50457425772936</v>
          </cell>
          <cell r="E10">
            <v>1425.1708287822908</v>
          </cell>
          <cell r="F10">
            <v>161.02707223620786</v>
          </cell>
          <cell r="G10">
            <v>57.906444051706139</v>
          </cell>
          <cell r="H10">
            <v>1267.9122226685904</v>
          </cell>
          <cell r="I10">
            <v>4376.5812704491609</v>
          </cell>
          <cell r="J10">
            <v>1748.1946516543358</v>
          </cell>
          <cell r="K10">
            <v>1755.9671991149601</v>
          </cell>
          <cell r="L10">
            <v>4215.2252305103739</v>
          </cell>
          <cell r="M10">
            <v>212.01025267124263</v>
          </cell>
          <cell r="N10">
            <v>1132.5726242672674</v>
          </cell>
          <cell r="O10">
            <v>425.59712249644906</v>
          </cell>
          <cell r="P10">
            <v>430.46736665907474</v>
          </cell>
          <cell r="Q10">
            <v>17370.136859819391</v>
          </cell>
        </row>
        <row r="11">
          <cell r="C11" t="str">
            <v>Jämförelse mot 2019</v>
          </cell>
        </row>
        <row r="12">
          <cell r="C12" t="str">
            <v>Kv 1</v>
          </cell>
          <cell r="D12">
            <v>7.0838912244310701E-2</v>
          </cell>
          <cell r="E12">
            <v>-6.4668087728851825E-2</v>
          </cell>
          <cell r="F12">
            <v>-8.9131678646177076E-2</v>
          </cell>
          <cell r="G12">
            <v>-8.6926623047230742E-2</v>
          </cell>
          <cell r="H12">
            <v>-0.15864142835536599</v>
          </cell>
          <cell r="I12">
            <v>-0.21680619431511947</v>
          </cell>
          <cell r="J12">
            <v>-0.16553648488814848</v>
          </cell>
          <cell r="K12">
            <v>-0.13999285759706745</v>
          </cell>
          <cell r="L12">
            <v>5.511883388305671E-3</v>
          </cell>
          <cell r="M12">
            <v>6.4043336865242273E-2</v>
          </cell>
          <cell r="N12">
            <v>-0.13254555418109862</v>
          </cell>
          <cell r="O12">
            <v>-0.22395673571876845</v>
          </cell>
          <cell r="P12">
            <v>0.243456465064155</v>
          </cell>
          <cell r="Q12">
            <v>-0.12503749692843563</v>
          </cell>
        </row>
        <row r="13">
          <cell r="C13" t="str">
            <v>Kv 2</v>
          </cell>
          <cell r="D13">
            <v>-0.19127572144299548</v>
          </cell>
          <cell r="E13">
            <v>-0.18474210899467691</v>
          </cell>
          <cell r="F13">
            <v>-0.44013007860183834</v>
          </cell>
          <cell r="G13">
            <v>-0.88523429498565975</v>
          </cell>
          <cell r="H13">
            <v>-0.15027327338607538</v>
          </cell>
          <cell r="I13">
            <v>-0.41444726320067526</v>
          </cell>
          <cell r="J13">
            <v>-0.30144076123109037</v>
          </cell>
          <cell r="K13">
            <v>-0.25853710372881061</v>
          </cell>
          <cell r="L13">
            <v>-0.11033942844525264</v>
          </cell>
          <cell r="M13">
            <v>-0.20385703883734771</v>
          </cell>
          <cell r="N13">
            <v>-0.22804750218487344</v>
          </cell>
          <cell r="O13">
            <v>-0.19662946540781834</v>
          </cell>
          <cell r="P13">
            <v>9.8209347163980359E-2</v>
          </cell>
          <cell r="Q13">
            <v>-0.2621830920051495</v>
          </cell>
        </row>
        <row r="14">
          <cell r="C14" t="str">
            <v>Kv 3</v>
          </cell>
          <cell r="D14">
            <v>-0.1853419300552907</v>
          </cell>
          <cell r="E14">
            <v>-0.20265820912502427</v>
          </cell>
          <cell r="F14">
            <v>-0.30604179555739391</v>
          </cell>
          <cell r="G14">
            <v>-0.73547346172913564</v>
          </cell>
          <cell r="H14">
            <v>-0.11403418386801835</v>
          </cell>
          <cell r="I14">
            <v>-0.31266768697797193</v>
          </cell>
          <cell r="J14">
            <v>-0.34141011457369241</v>
          </cell>
          <cell r="K14">
            <v>-0.2275658827600251</v>
          </cell>
          <cell r="L14">
            <v>-2.3036230460982514E-2</v>
          </cell>
          <cell r="M14">
            <v>-0.23428678516510604</v>
          </cell>
          <cell r="N14">
            <v>-0.27337183992414632</v>
          </cell>
          <cell r="O14">
            <v>-0.21794787734469165</v>
          </cell>
          <cell r="P14">
            <v>0.3261330124189854</v>
          </cell>
          <cell r="Q14">
            <v>-0.20826903141660633</v>
          </cell>
        </row>
        <row r="15">
          <cell r="C15" t="str">
            <v>Kv 4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C16" t="str">
            <v>Ack.</v>
          </cell>
          <cell r="D16">
            <v>-0.1186612735640542</v>
          </cell>
          <cell r="E16">
            <v>-0.14678644546323327</v>
          </cell>
          <cell r="F16">
            <v>-0.27859577622446874</v>
          </cell>
          <cell r="G16">
            <v>-0.62472697475060235</v>
          </cell>
          <cell r="H16">
            <v>-0.14120426418238963</v>
          </cell>
          <cell r="I16">
            <v>-0.31635763802096639</v>
          </cell>
          <cell r="J16">
            <v>-0.26499970426306074</v>
          </cell>
          <cell r="K16">
            <v>-0.20712071757723605</v>
          </cell>
          <cell r="L16">
            <v>-4.5230789620519296E-2</v>
          </cell>
          <cell r="M16">
            <v>-0.12603243574008172</v>
          </cell>
          <cell r="N16">
            <v>-0.20821619817495329</v>
          </cell>
          <cell r="O16">
            <v>-0.21295959685398047</v>
          </cell>
          <cell r="P16">
            <v>0.21401537447428276</v>
          </cell>
          <cell r="Q16">
            <v>-0.1990078167403535</v>
          </cell>
        </row>
        <row r="17">
          <cell r="C17" t="str">
            <v>Andel av total omsättning</v>
          </cell>
        </row>
        <row r="18">
          <cell r="C18" t="str">
            <v>Kv 1</v>
          </cell>
          <cell r="D18">
            <v>8.2586332426205881E-3</v>
          </cell>
          <cell r="E18">
            <v>8.8234874470112426E-2</v>
          </cell>
          <cell r="F18">
            <v>1.0619118928573307E-2</v>
          </cell>
          <cell r="G18">
            <v>5.5475767595769979E-3</v>
          </cell>
          <cell r="H18">
            <v>6.5717265327935731E-2</v>
          </cell>
          <cell r="I18">
            <v>0.26657650556279611</v>
          </cell>
          <cell r="J18">
            <v>0.11085248924873015</v>
          </cell>
          <cell r="K18">
            <v>0.10465846331376846</v>
          </cell>
          <cell r="L18">
            <v>0.21340700811544047</v>
          </cell>
          <cell r="M18">
            <v>1.3195654934327741E-2</v>
          </cell>
          <cell r="N18">
            <v>6.8579444896493369E-2</v>
          </cell>
          <cell r="O18">
            <v>2.2175368578188727E-2</v>
          </cell>
          <cell r="P18">
            <v>2.217759662143599E-2</v>
          </cell>
          <cell r="Q18">
            <v>1</v>
          </cell>
        </row>
        <row r="19">
          <cell r="C19" t="str">
            <v>Kv 2</v>
          </cell>
          <cell r="D19">
            <v>9.6555416699833328E-3</v>
          </cell>
          <cell r="E19">
            <v>8.3628153075980607E-2</v>
          </cell>
          <cell r="F19">
            <v>7.5197731354196412E-3</v>
          </cell>
          <cell r="G19">
            <v>1.1113870381506872E-3</v>
          </cell>
          <cell r="H19">
            <v>7.5331363118018038E-2</v>
          </cell>
          <cell r="I19">
            <v>0.23988155496520677</v>
          </cell>
          <cell r="J19">
            <v>0.10239481768893643</v>
          </cell>
          <cell r="K19">
            <v>9.7945475663864481E-2</v>
          </cell>
          <cell r="L19">
            <v>0.25038368290080432</v>
          </cell>
          <cell r="M19">
            <v>1.2425127564596085E-2</v>
          </cell>
          <cell r="N19">
            <v>6.7738776751705018E-2</v>
          </cell>
          <cell r="O19">
            <v>2.5701487716878427E-2</v>
          </cell>
          <cell r="P19">
            <v>2.6282858710455978E-2</v>
          </cell>
          <cell r="Q19">
            <v>1</v>
          </cell>
        </row>
        <row r="20">
          <cell r="C20" t="str">
            <v>Kv 3</v>
          </cell>
          <cell r="D20">
            <v>1.0154162589990877E-2</v>
          </cell>
          <cell r="E20">
            <v>7.3142661503155279E-2</v>
          </cell>
          <cell r="F20">
            <v>9.4780387133090189E-3</v>
          </cell>
          <cell r="G20">
            <v>3.0068638654281703E-3</v>
          </cell>
          <cell r="H20">
            <v>7.9161329235614572E-2</v>
          </cell>
          <cell r="I20">
            <v>0.2471429170644058</v>
          </cell>
          <cell r="J20">
            <v>8.6831636536245316E-2</v>
          </cell>
          <cell r="K20">
            <v>0.10011828752595589</v>
          </cell>
          <cell r="L20">
            <v>0.26920575975436178</v>
          </cell>
          <cell r="M20">
            <v>1.0814632406782425E-2</v>
          </cell>
          <cell r="N20">
            <v>5.8625955660773652E-2</v>
          </cell>
          <cell r="O20">
            <v>2.6009327268740882E-2</v>
          </cell>
          <cell r="P20">
            <v>2.6308427875236223E-2</v>
          </cell>
          <cell r="Q20">
            <v>1</v>
          </cell>
        </row>
        <row r="21">
          <cell r="C21" t="str">
            <v>Kv 4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</row>
        <row r="22">
          <cell r="C22" t="str">
            <v>Ack.</v>
          </cell>
          <cell r="D22">
            <v>9.2978296924834149E-3</v>
          </cell>
          <cell r="E22">
            <v>8.2047184790984384E-2</v>
          </cell>
          <cell r="F22">
            <v>9.2703398675398896E-3</v>
          </cell>
          <cell r="G22">
            <v>3.333678054411612E-3</v>
          </cell>
          <cell r="H22">
            <v>7.2993795783009949E-2</v>
          </cell>
          <cell r="I22">
            <v>0.25196009137804037</v>
          </cell>
          <cell r="J22">
            <v>0.10064368897969138</v>
          </cell>
          <cell r="K22">
            <v>0.10109115508334676</v>
          </cell>
          <cell r="L22">
            <v>0.24267081281673922</v>
          </cell>
          <cell r="M22">
            <v>1.2205445148890269E-2</v>
          </cell>
          <cell r="N22">
            <v>6.5202285589766137E-2</v>
          </cell>
          <cell r="O22">
            <v>2.4501656258157672E-2</v>
          </cell>
          <cell r="P22">
            <v>2.4782036556938825E-2</v>
          </cell>
          <cell r="Q22">
            <v>1</v>
          </cell>
        </row>
        <row r="26">
          <cell r="E26" t="str">
            <v>Förändring</v>
          </cell>
          <cell r="H26" t="str">
            <v>Omsättning per yrkesområde 2019</v>
          </cell>
        </row>
        <row r="27">
          <cell r="E27">
            <v>2020</v>
          </cell>
          <cell r="I27" t="str">
            <v>Bygg</v>
          </cell>
          <cell r="J27" t="str">
            <v>Ekonomi/     Finans</v>
          </cell>
          <cell r="K27" t="str">
            <v>Försäljning</v>
          </cell>
          <cell r="L27" t="str">
            <v>Hotell/     Rest.</v>
          </cell>
          <cell r="M27" t="str">
            <v>Hälso/  Sjukvård</v>
          </cell>
          <cell r="N27" t="str">
            <v>Industri/ Tillverk.</v>
          </cell>
          <cell r="O27" t="str">
            <v>IT</v>
          </cell>
          <cell r="P27" t="str">
            <v>Kontor/ Admin.</v>
          </cell>
          <cell r="Q27" t="str">
            <v>Lager/  logistik</v>
          </cell>
          <cell r="R27" t="str">
            <v>Mf/Info</v>
          </cell>
          <cell r="S27" t="str">
            <v>Teknik</v>
          </cell>
          <cell r="T27" t="str">
            <v>Tele/   Callcent.</v>
          </cell>
          <cell r="U27" t="str">
            <v>Övrigt</v>
          </cell>
          <cell r="V27" t="str">
            <v>Totalt</v>
          </cell>
        </row>
        <row r="28">
          <cell r="E28">
            <v>3</v>
          </cell>
          <cell r="F28" t="str">
            <v>Kolumn</v>
          </cell>
          <cell r="H28" t="str">
            <v>Kv 1</v>
          </cell>
          <cell r="I28">
            <v>49.2356654887</v>
          </cell>
          <cell r="J28">
            <v>602.24096967789501</v>
          </cell>
          <cell r="K28">
            <v>74.426682839443416</v>
          </cell>
          <cell r="L28">
            <v>38.787645416709765</v>
          </cell>
          <cell r="M28">
            <v>498.6480626</v>
          </cell>
          <cell r="N28">
            <v>2172.9433462183697</v>
          </cell>
          <cell r="O28">
            <v>848.07424334193934</v>
          </cell>
          <cell r="P28">
            <v>776.9052787702766</v>
          </cell>
          <cell r="Q28">
            <v>1354.9312090768624</v>
          </cell>
          <cell r="R28">
            <v>79.171233328480128</v>
          </cell>
          <cell r="S28">
            <v>504.71134261868195</v>
          </cell>
          <cell r="T28">
            <v>182.42346050642018</v>
          </cell>
          <cell r="U28">
            <v>113.86222652241463</v>
          </cell>
          <cell r="V28">
            <v>7296.3613664061932</v>
          </cell>
        </row>
        <row r="29">
          <cell r="C29" t="str">
            <v>Bygg</v>
          </cell>
          <cell r="E29">
            <v>-0.1853419300552907</v>
          </cell>
          <cell r="F29">
            <v>2</v>
          </cell>
          <cell r="H29" t="str">
            <v>Kv 2</v>
          </cell>
          <cell r="I29">
            <v>66.409563882396</v>
          </cell>
          <cell r="J29">
            <v>570.57397840123429</v>
          </cell>
          <cell r="K29">
            <v>74.708853122857747</v>
          </cell>
          <cell r="L29">
            <v>53.865124179120002</v>
          </cell>
          <cell r="M29">
            <v>493.11818046000002</v>
          </cell>
          <cell r="N29">
            <v>2278.6903184491071</v>
          </cell>
          <cell r="O29">
            <v>815.32207903521805</v>
          </cell>
          <cell r="P29">
            <v>734.76662845040187</v>
          </cell>
          <cell r="Q29">
            <v>1565.4389897368687</v>
          </cell>
          <cell r="R29">
            <v>86.808902045194145</v>
          </cell>
          <cell r="S29">
            <v>488.09149470764646</v>
          </cell>
          <cell r="T29">
            <v>177.94952411304709</v>
          </cell>
          <cell r="U29">
            <v>133.11957779843959</v>
          </cell>
          <cell r="V29">
            <v>7538.8632143815321</v>
          </cell>
        </row>
        <row r="30">
          <cell r="C30" t="str">
            <v>Ekonomi/Finans</v>
          </cell>
          <cell r="E30">
            <v>-0.20265820912502427</v>
          </cell>
          <cell r="F30">
            <v>3</v>
          </cell>
          <cell r="H30" t="str">
            <v>Kv 3</v>
          </cell>
          <cell r="I30">
            <v>67.603922644314991</v>
          </cell>
          <cell r="J30">
            <v>497.54157779211687</v>
          </cell>
          <cell r="K30">
            <v>74.077840019140666</v>
          </cell>
          <cell r="L30">
            <v>61.6520702290494</v>
          </cell>
          <cell r="M30">
            <v>484.61768595600006</v>
          </cell>
          <cell r="N30">
            <v>1950.2242567458022</v>
          </cell>
          <cell r="O30">
            <v>715.09884530373336</v>
          </cell>
          <cell r="P30">
            <v>702.99965507482466</v>
          </cell>
          <cell r="Q30">
            <v>1494.5451385116094</v>
          </cell>
          <cell r="R30">
            <v>76.603527157067759</v>
          </cell>
          <cell r="S30">
            <v>437.60357116132803</v>
          </cell>
          <cell r="T30">
            <v>180.38339941776755</v>
          </cell>
          <cell r="U30">
            <v>107.59967439022417</v>
          </cell>
          <cell r="V30">
            <v>6850.5511644029793</v>
          </cell>
        </row>
        <row r="31">
          <cell r="C31" t="str">
            <v>Försäljning</v>
          </cell>
          <cell r="E31">
            <v>-0.30604179555739391</v>
          </cell>
          <cell r="F31">
            <v>4</v>
          </cell>
          <cell r="H31" t="str">
            <v>Kv 4</v>
          </cell>
          <cell r="I31">
            <v>63.374001710500004</v>
          </cell>
          <cell r="J31">
            <v>527.26412649487997</v>
          </cell>
          <cell r="K31">
            <v>71.965450274017343</v>
          </cell>
          <cell r="L31">
            <v>59.820862136700534</v>
          </cell>
          <cell r="M31">
            <v>462.39999284000004</v>
          </cell>
          <cell r="N31">
            <v>1851.7070958615941</v>
          </cell>
          <cell r="O31">
            <v>786.22616910434601</v>
          </cell>
          <cell r="P31">
            <v>742.26878655015798</v>
          </cell>
          <cell r="Q31">
            <v>1464.2884098994059</v>
          </cell>
          <cell r="R31">
            <v>91.475745549424744</v>
          </cell>
          <cell r="S31">
            <v>472.88953019895774</v>
          </cell>
          <cell r="T31">
            <v>136.11351602156435</v>
          </cell>
          <cell r="U31">
            <v>137.88467596453575</v>
          </cell>
          <cell r="V31">
            <v>6867.6783626060842</v>
          </cell>
        </row>
        <row r="32">
          <cell r="C32" t="str">
            <v>Hotell/Restaurang/Turism</v>
          </cell>
          <cell r="E32">
            <v>-0.73547346172913564</v>
          </cell>
          <cell r="F32">
            <v>5</v>
          </cell>
          <cell r="H32" t="str">
            <v>Ack.</v>
          </cell>
          <cell r="I32">
            <v>246.62315372591101</v>
          </cell>
          <cell r="J32">
            <v>2197.6206523661263</v>
          </cell>
          <cell r="K32">
            <v>295.17882625545917</v>
          </cell>
          <cell r="L32">
            <v>214.12570196157969</v>
          </cell>
          <cell r="M32">
            <v>1938.7839218560002</v>
          </cell>
          <cell r="N32">
            <v>8253.5650172748738</v>
          </cell>
          <cell r="O32">
            <v>3164.7213367852369</v>
          </cell>
          <cell r="P32">
            <v>2956.940348845661</v>
          </cell>
          <cell r="Q32">
            <v>5879.2037472247466</v>
          </cell>
          <cell r="R32">
            <v>334.0594080801668</v>
          </cell>
          <cell r="S32">
            <v>1903.2959386866144</v>
          </cell>
          <cell r="T32">
            <v>676.8699000587992</v>
          </cell>
          <cell r="U32">
            <v>492.46615467561412</v>
          </cell>
          <cell r="V32">
            <v>28553.454107796788</v>
          </cell>
        </row>
        <row r="33">
          <cell r="C33" t="str">
            <v>Hälso- och sjukvård</v>
          </cell>
          <cell r="E33">
            <v>-0.11403418386801835</v>
          </cell>
          <cell r="F33">
            <v>6</v>
          </cell>
        </row>
        <row r="34">
          <cell r="C34" t="str">
            <v>Industri/Tillverkning</v>
          </cell>
          <cell r="E34">
            <v>-0.31266768697797193</v>
          </cell>
          <cell r="F34">
            <v>7</v>
          </cell>
        </row>
        <row r="35">
          <cell r="C35" t="str">
            <v>IT</v>
          </cell>
          <cell r="E35">
            <v>-0.34141011457369241</v>
          </cell>
          <cell r="F35">
            <v>8</v>
          </cell>
        </row>
        <row r="36">
          <cell r="C36" t="str">
            <v>Kontor/Administration</v>
          </cell>
          <cell r="E36">
            <v>-0.2275658827600251</v>
          </cell>
          <cell r="F36">
            <v>9</v>
          </cell>
        </row>
        <row r="37">
          <cell r="C37" t="str">
            <v>Lager/Logistik</v>
          </cell>
          <cell r="E37">
            <v>-2.3036230460982514E-2</v>
          </cell>
          <cell r="F37">
            <v>10</v>
          </cell>
        </row>
        <row r="38">
          <cell r="C38" t="str">
            <v>Marknadsföring/Information</v>
          </cell>
          <cell r="E38">
            <v>-0.23428678516510604</v>
          </cell>
          <cell r="F38">
            <v>11</v>
          </cell>
        </row>
        <row r="39">
          <cell r="C39" t="str">
            <v>Teknik</v>
          </cell>
          <cell r="E39">
            <v>-0.27337183992414632</v>
          </cell>
          <cell r="F39">
            <v>12</v>
          </cell>
        </row>
        <row r="40">
          <cell r="C40" t="str">
            <v>Telefoni/Callcenter</v>
          </cell>
          <cell r="E40">
            <v>-0.21794787734469165</v>
          </cell>
          <cell r="F40">
            <v>13</v>
          </cell>
        </row>
        <row r="41">
          <cell r="C41" t="str">
            <v>Övrigt</v>
          </cell>
          <cell r="E41">
            <v>0.3261330124189854</v>
          </cell>
          <cell r="F41">
            <v>14</v>
          </cell>
        </row>
        <row r="48">
          <cell r="E48" t="str">
            <v>Andel</v>
          </cell>
        </row>
        <row r="49">
          <cell r="E49">
            <v>2020</v>
          </cell>
        </row>
        <row r="50">
          <cell r="B50" t="str">
            <v>rank</v>
          </cell>
          <cell r="E50">
            <v>3</v>
          </cell>
        </row>
        <row r="51">
          <cell r="B51">
            <v>3</v>
          </cell>
          <cell r="C51" t="str">
            <v>Bygg</v>
          </cell>
          <cell r="E51">
            <v>1.0154162589990877E-2</v>
          </cell>
          <cell r="F51">
            <v>2</v>
          </cell>
        </row>
        <row r="52">
          <cell r="B52">
            <v>8</v>
          </cell>
          <cell r="C52" t="str">
            <v>Ekonomi/Finans</v>
          </cell>
          <cell r="E52">
            <v>7.3142661503155279E-2</v>
          </cell>
          <cell r="F52">
            <v>3</v>
          </cell>
        </row>
        <row r="53">
          <cell r="B53">
            <v>2</v>
          </cell>
          <cell r="C53" t="str">
            <v>Försäljning</v>
          </cell>
          <cell r="E53">
            <v>9.4780387133090189E-3</v>
          </cell>
          <cell r="F53">
            <v>4</v>
          </cell>
          <cell r="L53" t="str">
            <v>Headers</v>
          </cell>
        </row>
        <row r="54">
          <cell r="B54">
            <v>1</v>
          </cell>
          <cell r="C54" t="str">
            <v>Hotell/Restaurang/Turism</v>
          </cell>
          <cell r="E54">
            <v>3.0068638654281703E-3</v>
          </cell>
          <cell r="F54">
            <v>5</v>
          </cell>
          <cell r="L54" t="str">
            <v>Omsättningens utveckling per yrkesområde tredje kvartalet 2020</v>
          </cell>
        </row>
        <row r="55">
          <cell r="B55">
            <v>9</v>
          </cell>
          <cell r="C55" t="str">
            <v>Hälso- och sjukvård</v>
          </cell>
          <cell r="E55">
            <v>7.9161329235614572E-2</v>
          </cell>
          <cell r="F55">
            <v>6</v>
          </cell>
          <cell r="L55" t="str">
            <v>Omsättningens andel per yrkesområde tredje kvartalet 2020</v>
          </cell>
        </row>
        <row r="56">
          <cell r="B56">
            <v>12</v>
          </cell>
          <cell r="C56" t="str">
            <v>Industri/Tillverkning</v>
          </cell>
          <cell r="E56">
            <v>0.2471429170644058</v>
          </cell>
          <cell r="F56">
            <v>7</v>
          </cell>
        </row>
        <row r="57">
          <cell r="B57">
            <v>10</v>
          </cell>
          <cell r="C57" t="str">
            <v>IT</v>
          </cell>
          <cell r="E57">
            <v>8.6831636536245316E-2</v>
          </cell>
          <cell r="F57">
            <v>8</v>
          </cell>
        </row>
        <row r="58">
          <cell r="B58">
            <v>11</v>
          </cell>
          <cell r="C58" t="str">
            <v>Kontor/Administration</v>
          </cell>
          <cell r="E58">
            <v>0.10011828752595589</v>
          </cell>
          <cell r="F58">
            <v>9</v>
          </cell>
        </row>
        <row r="59">
          <cell r="B59">
            <v>13</v>
          </cell>
          <cell r="C59" t="str">
            <v>Lager/Logistik</v>
          </cell>
          <cell r="E59">
            <v>0.26920575975436178</v>
          </cell>
          <cell r="F59">
            <v>10</v>
          </cell>
        </row>
        <row r="60">
          <cell r="B60">
            <v>4</v>
          </cell>
          <cell r="C60" t="str">
            <v>Marknadsföring/Information</v>
          </cell>
          <cell r="E60">
            <v>1.0814632406782425E-2</v>
          </cell>
          <cell r="F60">
            <v>11</v>
          </cell>
        </row>
        <row r="61">
          <cell r="B61">
            <v>7</v>
          </cell>
          <cell r="C61" t="str">
            <v>Teknik</v>
          </cell>
          <cell r="E61">
            <v>5.8625955660773652E-2</v>
          </cell>
          <cell r="F61">
            <v>12</v>
          </cell>
        </row>
        <row r="62">
          <cell r="B62">
            <v>5</v>
          </cell>
          <cell r="C62" t="str">
            <v>Telefoni/Callcenter</v>
          </cell>
          <cell r="E62">
            <v>2.6009327268740882E-2</v>
          </cell>
          <cell r="F62">
            <v>13</v>
          </cell>
        </row>
        <row r="63">
          <cell r="B63">
            <v>6</v>
          </cell>
          <cell r="C63" t="str">
            <v>Övrigt</v>
          </cell>
          <cell r="E63">
            <v>2.6308427875236223E-2</v>
          </cell>
          <cell r="F63">
            <v>14</v>
          </cell>
        </row>
        <row r="70">
          <cell r="B70" t="str">
            <v>rank</v>
          </cell>
          <cell r="E70" t="str">
            <v>tillväxt</v>
          </cell>
          <cell r="F70" t="str">
            <v>andel</v>
          </cell>
        </row>
        <row r="71">
          <cell r="B71">
            <v>1</v>
          </cell>
          <cell r="C71" t="str">
            <v>Hotell/Restaurang/Turism</v>
          </cell>
          <cell r="E71">
            <v>-0.73547346172913564</v>
          </cell>
          <cell r="F71">
            <v>3.0068638654281703E-3</v>
          </cell>
        </row>
        <row r="72">
          <cell r="B72">
            <v>2</v>
          </cell>
          <cell r="C72" t="str">
            <v>Försäljning</v>
          </cell>
          <cell r="E72">
            <v>-0.30604179555739391</v>
          </cell>
          <cell r="F72">
            <v>9.4780387133090189E-3</v>
          </cell>
        </row>
        <row r="73">
          <cell r="B73">
            <v>3</v>
          </cell>
          <cell r="C73" t="str">
            <v>Bygg</v>
          </cell>
          <cell r="E73">
            <v>-0.1853419300552907</v>
          </cell>
          <cell r="F73">
            <v>1.0154162589990877E-2</v>
          </cell>
        </row>
        <row r="74">
          <cell r="B74">
            <v>4</v>
          </cell>
          <cell r="C74" t="str">
            <v>Marknadsföring/Information</v>
          </cell>
          <cell r="E74">
            <v>-0.23428678516510604</v>
          </cell>
          <cell r="F74">
            <v>1.0814632406782425E-2</v>
          </cell>
        </row>
        <row r="75">
          <cell r="B75">
            <v>5</v>
          </cell>
          <cell r="C75" t="str">
            <v>Telefoni/Callcenter</v>
          </cell>
          <cell r="E75">
            <v>-0.21794787734469165</v>
          </cell>
          <cell r="F75">
            <v>2.6009327268740882E-2</v>
          </cell>
        </row>
        <row r="76">
          <cell r="B76">
            <v>6</v>
          </cell>
          <cell r="C76" t="str">
            <v>Övrigt</v>
          </cell>
          <cell r="E76">
            <v>0.3261330124189854</v>
          </cell>
          <cell r="F76">
            <v>2.6308427875236223E-2</v>
          </cell>
        </row>
        <row r="77">
          <cell r="B77">
            <v>7</v>
          </cell>
          <cell r="C77" t="str">
            <v>Teknik</v>
          </cell>
          <cell r="E77">
            <v>-0.27337183992414632</v>
          </cell>
          <cell r="F77">
            <v>5.8625955660773652E-2</v>
          </cell>
        </row>
        <row r="78">
          <cell r="B78">
            <v>8</v>
          </cell>
          <cell r="C78" t="str">
            <v>Ekonomi/Finans</v>
          </cell>
          <cell r="E78">
            <v>-0.20265820912502427</v>
          </cell>
          <cell r="F78">
            <v>7.3142661503155279E-2</v>
          </cell>
        </row>
        <row r="79">
          <cell r="B79">
            <v>9</v>
          </cell>
          <cell r="C79" t="str">
            <v>Hälso- och sjukvård</v>
          </cell>
          <cell r="E79">
            <v>-0.11403418386801835</v>
          </cell>
          <cell r="F79">
            <v>7.9161329235614572E-2</v>
          </cell>
        </row>
        <row r="80">
          <cell r="B80">
            <v>10</v>
          </cell>
          <cell r="C80" t="str">
            <v>IT</v>
          </cell>
          <cell r="E80">
            <v>-0.34141011457369241</v>
          </cell>
          <cell r="F80">
            <v>8.6831636536245316E-2</v>
          </cell>
        </row>
        <row r="81">
          <cell r="B81">
            <v>11</v>
          </cell>
          <cell r="C81" t="str">
            <v>Kontor/Administration</v>
          </cell>
          <cell r="E81">
            <v>-0.2275658827600251</v>
          </cell>
          <cell r="F81">
            <v>0.10011828752595589</v>
          </cell>
        </row>
        <row r="82">
          <cell r="B82">
            <v>12</v>
          </cell>
          <cell r="C82" t="str">
            <v>Industri/Tillverkning</v>
          </cell>
          <cell r="E82">
            <v>-0.31266768697797193</v>
          </cell>
          <cell r="F82">
            <v>0.2471429170644058</v>
          </cell>
        </row>
        <row r="83">
          <cell r="B83">
            <v>13</v>
          </cell>
          <cell r="C83" t="str">
            <v>Lager/Logistik</v>
          </cell>
          <cell r="E83">
            <v>-2.3036230460982514E-2</v>
          </cell>
          <cell r="F83">
            <v>0.26920575975436178</v>
          </cell>
        </row>
        <row r="85">
          <cell r="C85" t="str">
            <v>Resterande yrkesområden</v>
          </cell>
          <cell r="F85">
            <v>0.21754006988341651</v>
          </cell>
        </row>
        <row r="86">
          <cell r="C86" t="str">
            <v>Hälso- och sjukvård</v>
          </cell>
          <cell r="F86">
            <v>7.9161329235614572E-2</v>
          </cell>
        </row>
        <row r="87">
          <cell r="C87" t="str">
            <v>IT</v>
          </cell>
          <cell r="F87">
            <v>8.6831636536245316E-2</v>
          </cell>
        </row>
        <row r="88">
          <cell r="C88" t="str">
            <v>Kontor/Administration</v>
          </cell>
          <cell r="F88">
            <v>0.10011828752595589</v>
          </cell>
        </row>
        <row r="89">
          <cell r="C89" t="str">
            <v>Industri/Tillverkning</v>
          </cell>
          <cell r="F89">
            <v>0.2471429170644058</v>
          </cell>
        </row>
        <row r="90">
          <cell r="C90" t="str">
            <v>Lager/Logistik</v>
          </cell>
          <cell r="F90">
            <v>0.26920575975436178</v>
          </cell>
        </row>
      </sheetData>
      <sheetData sheetId="9">
        <row r="1">
          <cell r="B1">
            <v>2004</v>
          </cell>
          <cell r="F1">
            <v>2005</v>
          </cell>
          <cell r="J1">
            <v>2006</v>
          </cell>
          <cell r="N1">
            <v>2007</v>
          </cell>
          <cell r="R1">
            <v>2008</v>
          </cell>
          <cell r="V1">
            <v>2009</v>
          </cell>
          <cell r="Z1">
            <v>2010</v>
          </cell>
          <cell r="AD1">
            <v>2011</v>
          </cell>
          <cell r="AH1">
            <v>2012</v>
          </cell>
          <cell r="AL1">
            <v>2013</v>
          </cell>
          <cell r="AP1">
            <v>2014</v>
          </cell>
          <cell r="AT1">
            <v>2015</v>
          </cell>
          <cell r="AX1">
            <v>2016</v>
          </cell>
          <cell r="BB1">
            <v>2017</v>
          </cell>
          <cell r="BF1">
            <v>2018</v>
          </cell>
          <cell r="BJ1">
            <v>2019</v>
          </cell>
          <cell r="BN1">
            <v>2020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1</v>
          </cell>
          <cell r="G2">
            <v>2</v>
          </cell>
          <cell r="H2">
            <v>3</v>
          </cell>
          <cell r="I2">
            <v>4</v>
          </cell>
          <cell r="J2">
            <v>1</v>
          </cell>
          <cell r="K2">
            <v>2</v>
          </cell>
          <cell r="L2">
            <v>3</v>
          </cell>
          <cell r="M2">
            <v>4</v>
          </cell>
          <cell r="N2">
            <v>1</v>
          </cell>
          <cell r="O2">
            <v>2</v>
          </cell>
          <cell r="P2">
            <v>3</v>
          </cell>
          <cell r="Q2">
            <v>4</v>
          </cell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1</v>
          </cell>
          <cell r="W2">
            <v>2</v>
          </cell>
          <cell r="X2">
            <v>3</v>
          </cell>
          <cell r="Y2">
            <v>4</v>
          </cell>
          <cell r="Z2">
            <v>1</v>
          </cell>
          <cell r="AA2">
            <v>2</v>
          </cell>
          <cell r="AB2">
            <v>3</v>
          </cell>
          <cell r="AC2">
            <v>4</v>
          </cell>
          <cell r="AD2">
            <v>1</v>
          </cell>
          <cell r="AE2">
            <v>2</v>
          </cell>
          <cell r="AF2">
            <v>3</v>
          </cell>
          <cell r="AG2">
            <v>4</v>
          </cell>
          <cell r="AH2">
            <v>1</v>
          </cell>
          <cell r="AI2">
            <v>2</v>
          </cell>
          <cell r="AJ2">
            <v>3</v>
          </cell>
          <cell r="AK2">
            <v>4</v>
          </cell>
          <cell r="AL2">
            <v>1</v>
          </cell>
          <cell r="AM2">
            <v>2</v>
          </cell>
          <cell r="AN2">
            <v>3</v>
          </cell>
          <cell r="AO2">
            <v>4</v>
          </cell>
          <cell r="AP2">
            <v>1</v>
          </cell>
          <cell r="AQ2">
            <v>2</v>
          </cell>
          <cell r="AR2">
            <v>3</v>
          </cell>
          <cell r="AS2">
            <v>4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1</v>
          </cell>
          <cell r="AY2">
            <v>2</v>
          </cell>
          <cell r="AZ2">
            <v>3</v>
          </cell>
          <cell r="BA2">
            <v>4</v>
          </cell>
          <cell r="BB2">
            <v>1</v>
          </cell>
          <cell r="BC2">
            <v>2</v>
          </cell>
          <cell r="BD2">
            <v>3</v>
          </cell>
          <cell r="BE2">
            <v>4</v>
          </cell>
          <cell r="BF2">
            <v>1</v>
          </cell>
          <cell r="BG2">
            <v>2</v>
          </cell>
          <cell r="BH2">
            <v>3</v>
          </cell>
          <cell r="BI2">
            <v>4</v>
          </cell>
          <cell r="BJ2">
            <v>1</v>
          </cell>
          <cell r="BK2">
            <v>2</v>
          </cell>
          <cell r="BL2">
            <v>3</v>
          </cell>
          <cell r="BM2">
            <v>4</v>
          </cell>
          <cell r="BN2">
            <v>1</v>
          </cell>
          <cell r="BO2">
            <v>2</v>
          </cell>
          <cell r="BP2">
            <v>3</v>
          </cell>
          <cell r="BQ2">
            <v>4</v>
          </cell>
        </row>
        <row r="3">
          <cell r="A3" t="str">
            <v>% förändring</v>
          </cell>
          <cell r="B3">
            <v>0.22</v>
          </cell>
          <cell r="C3">
            <v>0.33</v>
          </cell>
          <cell r="D3">
            <v>0.17</v>
          </cell>
          <cell r="E3">
            <v>-0.01</v>
          </cell>
          <cell r="F3">
            <v>-6.7484520683831747E-2</v>
          </cell>
          <cell r="G3">
            <v>-0.12108820227838979</v>
          </cell>
          <cell r="H3">
            <v>-1.6430929480485888E-2</v>
          </cell>
          <cell r="I3">
            <v>0.23</v>
          </cell>
          <cell r="J3">
            <v>0.27</v>
          </cell>
          <cell r="K3">
            <v>0.41181826486417095</v>
          </cell>
          <cell r="L3">
            <v>0.41225535915315203</v>
          </cell>
          <cell r="M3">
            <v>0.38144348135538114</v>
          </cell>
          <cell r="N3">
            <v>0.44</v>
          </cell>
          <cell r="O3">
            <v>0.24187306135218872</v>
          </cell>
          <cell r="P3">
            <v>0.28312645259404318</v>
          </cell>
          <cell r="Q3">
            <v>0.31193254482131838</v>
          </cell>
          <cell r="R3">
            <v>0.28000000000000003</v>
          </cell>
          <cell r="S3">
            <v>0.35485572539544424</v>
          </cell>
          <cell r="T3">
            <v>0.25396430644247131</v>
          </cell>
          <cell r="U3">
            <v>-1.8540045254816034E-2</v>
          </cell>
          <cell r="V3">
            <v>-0.20142381505159426</v>
          </cell>
          <cell r="W3">
            <v>-0.26295879154983659</v>
          </cell>
          <cell r="X3">
            <v>-0.33161498709384807</v>
          </cell>
          <cell r="Y3">
            <v>-0.19957650006924546</v>
          </cell>
          <cell r="Z3">
            <v>9.6061021214666698E-2</v>
          </cell>
          <cell r="AA3">
            <v>0.21363966024236647</v>
          </cell>
          <cell r="AB3">
            <v>0.33777606814171102</v>
          </cell>
          <cell r="AC3">
            <v>0.33671397644964524</v>
          </cell>
          <cell r="AD3">
            <v>0.18510009200916247</v>
          </cell>
          <cell r="AE3">
            <v>8.9549190176594268E-2</v>
          </cell>
          <cell r="AF3">
            <v>0.11555497477189908</v>
          </cell>
          <cell r="AG3">
            <v>0.14480397923431598</v>
          </cell>
          <cell r="AH3">
            <v>2.3451514336319791E-2</v>
          </cell>
          <cell r="AI3">
            <v>5.121785646335858E-2</v>
          </cell>
          <cell r="AJ3">
            <v>9.9362727335408199E-2</v>
          </cell>
          <cell r="AK3">
            <v>5.2958345838213676E-2</v>
          </cell>
          <cell r="AL3">
            <v>4.8793616822820927E-2</v>
          </cell>
          <cell r="AM3">
            <v>6.7239171781214357E-2</v>
          </cell>
          <cell r="AN3">
            <v>9.7587337249814846E-2</v>
          </cell>
          <cell r="AO3">
            <v>0.17675370028424042</v>
          </cell>
          <cell r="AP3">
            <v>0.18731594043464325</v>
          </cell>
          <cell r="AQ3">
            <v>9.2600356689800739E-2</v>
          </cell>
          <cell r="AR3">
            <v>-2.9961992331316887E-2</v>
          </cell>
          <cell r="AS3">
            <v>-6.0678842619263741E-2</v>
          </cell>
          <cell r="AT3">
            <v>3.9017226650602727E-2</v>
          </cell>
          <cell r="AU3">
            <v>4.7869663557531784E-2</v>
          </cell>
          <cell r="AV3">
            <v>1.3489337909066651E-2</v>
          </cell>
          <cell r="AW3">
            <v>2.5153322158694282E-2</v>
          </cell>
          <cell r="AX3">
            <v>-2.1379041819131327E-2</v>
          </cell>
          <cell r="AY3">
            <v>3.51720369158528E-2</v>
          </cell>
          <cell r="AZ3">
            <v>7.988024742068274E-2</v>
          </cell>
          <cell r="BA3">
            <v>0.12046897965681143</v>
          </cell>
          <cell r="BB3">
            <v>0.23175495160817394</v>
          </cell>
          <cell r="BC3">
            <v>0.22202256969415615</v>
          </cell>
          <cell r="BD3">
            <v>0.19861145350307652</v>
          </cell>
          <cell r="BE3">
            <v>0.10157790839323727</v>
          </cell>
          <cell r="BF3">
            <v>5.0960816935768101E-2</v>
          </cell>
          <cell r="BG3">
            <v>2.2090770636860441E-3</v>
          </cell>
          <cell r="BH3">
            <v>-5.6731681067035661E-2</v>
          </cell>
          <cell r="BI3">
            <v>-8.3949504785777576E-2</v>
          </cell>
          <cell r="BJ3">
            <v>-2.5279224202225087E-2</v>
          </cell>
          <cell r="BK3">
            <v>-1.1314251467869935E-3</v>
          </cell>
          <cell r="BL3">
            <v>2.1249984657241774E-2</v>
          </cell>
          <cell r="BM3">
            <v>3.6149029687355984E-2</v>
          </cell>
          <cell r="BN3">
            <v>-6.9925288221314039E-2</v>
          </cell>
          <cell r="BO3">
            <v>-0.21798725227003546</v>
          </cell>
          <cell r="BP3">
            <v>-0.18414858883608798</v>
          </cell>
        </row>
        <row r="4">
          <cell r="A4" t="str">
            <v>Omsättning</v>
          </cell>
          <cell r="B4">
            <v>173076242.25</v>
          </cell>
          <cell r="C4">
            <v>212158287.65000001</v>
          </cell>
          <cell r="D4">
            <v>198093906</v>
          </cell>
          <cell r="E4">
            <v>175037336.09</v>
          </cell>
          <cell r="F4">
            <v>161396275</v>
          </cell>
          <cell r="G4">
            <v>186468422</v>
          </cell>
          <cell r="H4">
            <v>194839039</v>
          </cell>
          <cell r="I4">
            <v>213260378.07999998</v>
          </cell>
          <cell r="J4">
            <v>204936356</v>
          </cell>
          <cell r="K4">
            <v>263259524</v>
          </cell>
          <cell r="L4">
            <v>275162477</v>
          </cell>
          <cell r="M4">
            <v>294607159.13</v>
          </cell>
          <cell r="N4">
            <v>589193980</v>
          </cell>
          <cell r="O4">
            <v>326934911</v>
          </cell>
          <cell r="P4">
            <v>353068253</v>
          </cell>
          <cell r="Q4">
            <v>386504720</v>
          </cell>
          <cell r="R4">
            <v>378174398</v>
          </cell>
          <cell r="S4">
            <v>442949636</v>
          </cell>
          <cell r="T4">
            <v>442734987</v>
          </cell>
          <cell r="U4">
            <v>379338905</v>
          </cell>
          <cell r="V4">
            <v>302001068</v>
          </cell>
          <cell r="W4">
            <v>326472135</v>
          </cell>
          <cell r="X4">
            <v>295917430</v>
          </cell>
          <cell r="Y4">
            <v>303631774</v>
          </cell>
          <cell r="Z4">
            <v>331011599</v>
          </cell>
          <cell r="AA4">
            <v>396219531</v>
          </cell>
          <cell r="AB4">
            <v>395871256</v>
          </cell>
          <cell r="AC4">
            <v>405868836</v>
          </cell>
          <cell r="AD4">
            <v>392281876.43099999</v>
          </cell>
          <cell r="AE4">
            <v>431700669.13319999</v>
          </cell>
          <cell r="AF4">
            <v>441616149</v>
          </cell>
          <cell r="AG4">
            <v>464640258.5</v>
          </cell>
          <cell r="AH4">
            <v>401481480.48000002</v>
          </cell>
          <cell r="AI4">
            <v>453811452.04000008</v>
          </cell>
          <cell r="AJ4">
            <v>485496334</v>
          </cell>
          <cell r="AK4">
            <v>489246838</v>
          </cell>
          <cell r="AL4">
            <v>421071214</v>
          </cell>
          <cell r="AM4">
            <v>484325358.21999997</v>
          </cell>
          <cell r="AN4">
            <v>532874628.47960675</v>
          </cell>
          <cell r="AO4">
            <v>575723026.96886432</v>
          </cell>
          <cell r="AP4">
            <v>499944564.44036692</v>
          </cell>
          <cell r="AQ4">
            <v>529174059.14508748</v>
          </cell>
          <cell r="AR4">
            <v>516908642.94754744</v>
          </cell>
          <cell r="AS4">
            <v>540788820.02313447</v>
          </cell>
          <cell r="AT4">
            <v>519451014.82387358</v>
          </cell>
          <cell r="AU4">
            <v>554505443.31973624</v>
          </cell>
          <cell r="AV4">
            <v>523881398.30038399</v>
          </cell>
          <cell r="AW4">
            <v>554391455.43299651</v>
          </cell>
          <cell r="AX4">
            <v>508345649.85496378</v>
          </cell>
          <cell r="AY4">
            <v>574008529.24221933</v>
          </cell>
          <cell r="AZ4">
            <v>565729174.0157119</v>
          </cell>
          <cell r="BA4">
            <v>621178428.39946425</v>
          </cell>
          <cell r="BB4">
            <v>626157271.33732665</v>
          </cell>
          <cell r="BC4">
            <v>701451377.93094003</v>
          </cell>
          <cell r="BD4">
            <v>678089467.55606735</v>
          </cell>
          <cell r="BE4">
            <v>684276433.89528012</v>
          </cell>
          <cell r="BF4">
            <v>658066757.41494823</v>
          </cell>
          <cell r="BG4">
            <v>703000938.08121824</v>
          </cell>
          <cell r="BH4">
            <v>639620312.14776051</v>
          </cell>
          <cell r="BI4">
            <v>626831766.13319349</v>
          </cell>
          <cell r="BJ4">
            <v>641431340.31422448</v>
          </cell>
          <cell r="BK4">
            <v>702205545.14165831</v>
          </cell>
          <cell r="BL4">
            <v>653212233.96736062</v>
          </cell>
          <cell r="BM4">
            <v>649491126.25612009</v>
          </cell>
          <cell r="BN4">
            <v>596579068.96856856</v>
          </cell>
          <cell r="BO4">
            <v>549133687.82744586</v>
          </cell>
          <cell r="BP4">
            <v>532924122.87180263</v>
          </cell>
        </row>
        <row r="5">
          <cell r="A5" t="str">
            <v>Oms mkr</v>
          </cell>
          <cell r="B5">
            <v>173.07624225000001</v>
          </cell>
          <cell r="C5">
            <v>212.15828765000001</v>
          </cell>
          <cell r="D5">
            <v>198.093906</v>
          </cell>
          <cell r="E5">
            <v>175.03733609</v>
          </cell>
          <cell r="F5">
            <v>161.396275</v>
          </cell>
          <cell r="G5">
            <v>186.468422</v>
          </cell>
          <cell r="H5">
            <v>194.83903900000001</v>
          </cell>
          <cell r="I5">
            <v>213.26037807999998</v>
          </cell>
          <cell r="J5">
            <v>204.93635599999999</v>
          </cell>
          <cell r="K5">
            <v>263.259524</v>
          </cell>
          <cell r="L5">
            <v>275.16247700000002</v>
          </cell>
          <cell r="M5">
            <v>294.60715913000001</v>
          </cell>
          <cell r="N5">
            <v>589.19398000000001</v>
          </cell>
          <cell r="O5">
            <v>326.934911</v>
          </cell>
          <cell r="P5">
            <v>353.06825300000003</v>
          </cell>
          <cell r="Q5">
            <v>386.50472000000002</v>
          </cell>
          <cell r="R5">
            <v>378.174398</v>
          </cell>
          <cell r="S5">
            <v>442.949636</v>
          </cell>
          <cell r="T5">
            <v>442.73498699999999</v>
          </cell>
          <cell r="U5">
            <v>379.33890500000001</v>
          </cell>
          <cell r="V5">
            <v>302.00106799999998</v>
          </cell>
          <cell r="W5">
            <v>326.47213499999998</v>
          </cell>
          <cell r="X5">
            <v>295.91743000000002</v>
          </cell>
          <cell r="Y5">
            <v>303.63177400000001</v>
          </cell>
          <cell r="Z5">
            <v>331.01159899999999</v>
          </cell>
          <cell r="AA5">
            <v>396.21953100000002</v>
          </cell>
          <cell r="AB5">
            <v>395.87125600000002</v>
          </cell>
          <cell r="AC5">
            <v>405.86883599999999</v>
          </cell>
          <cell r="AD5">
            <v>392.281876431</v>
          </cell>
          <cell r="AE5">
            <v>431.70066913319999</v>
          </cell>
          <cell r="AF5">
            <v>441.61614900000001</v>
          </cell>
          <cell r="AG5">
            <v>464.64025850000002</v>
          </cell>
          <cell r="AH5">
            <v>401.48148048000002</v>
          </cell>
          <cell r="AI5">
            <v>453.81145204000006</v>
          </cell>
          <cell r="AJ5">
            <v>485.49633399999999</v>
          </cell>
          <cell r="AK5">
            <v>489.24683800000003</v>
          </cell>
          <cell r="AL5">
            <v>421.071214</v>
          </cell>
          <cell r="AM5">
            <v>484.32535821999994</v>
          </cell>
          <cell r="AN5">
            <v>532.87462847960671</v>
          </cell>
          <cell r="AO5">
            <v>575.72302696886436</v>
          </cell>
          <cell r="AP5">
            <v>499.94456444036695</v>
          </cell>
          <cell r="AQ5">
            <v>529.17405914508743</v>
          </cell>
          <cell r="AR5">
            <v>516.90864294754749</v>
          </cell>
          <cell r="AS5">
            <v>540.78882002313446</v>
          </cell>
          <cell r="AT5">
            <v>519.45101482387361</v>
          </cell>
          <cell r="AU5">
            <v>554.50544331973629</v>
          </cell>
          <cell r="AV5">
            <v>523.88139830038403</v>
          </cell>
          <cell r="AW5">
            <v>554.39145543299651</v>
          </cell>
          <cell r="AX5">
            <v>508.34564985496377</v>
          </cell>
          <cell r="AY5">
            <v>574.00852924221931</v>
          </cell>
          <cell r="AZ5">
            <v>565.72917401571192</v>
          </cell>
          <cell r="BA5">
            <v>621.17842839946422</v>
          </cell>
          <cell r="BB5">
            <v>626.15727133732662</v>
          </cell>
          <cell r="BC5">
            <v>701.45137793094</v>
          </cell>
          <cell r="BD5">
            <v>678.08946755606735</v>
          </cell>
          <cell r="BE5">
            <v>684.27643389528009</v>
          </cell>
          <cell r="BF5">
            <v>658.06675741494826</v>
          </cell>
          <cell r="BG5">
            <v>703.00093808121824</v>
          </cell>
          <cell r="BH5">
            <v>639.6203121477605</v>
          </cell>
          <cell r="BI5">
            <v>626.83176613319347</v>
          </cell>
          <cell r="BJ5">
            <v>641.43134031422449</v>
          </cell>
          <cell r="BK5">
            <v>702.20554514165826</v>
          </cell>
          <cell r="BL5">
            <v>653.21223396736059</v>
          </cell>
          <cell r="BM5">
            <v>649.49112625612008</v>
          </cell>
          <cell r="BN5">
            <v>596.57906896856855</v>
          </cell>
          <cell r="BO5">
            <v>549.1336878274459</v>
          </cell>
          <cell r="BP5">
            <v>532.92412287180264</v>
          </cell>
        </row>
        <row r="23">
          <cell r="T23" t="str">
            <v>First year</v>
          </cell>
          <cell r="U23" t="str">
            <v>First quarter</v>
          </cell>
        </row>
        <row r="24">
          <cell r="T24">
            <v>2009</v>
          </cell>
          <cell r="U24">
            <v>1</v>
          </cell>
        </row>
        <row r="25">
          <cell r="T25" t="str">
            <v>Last year</v>
          </cell>
          <cell r="U25" t="str">
            <v>Last quarter</v>
          </cell>
          <cell r="X25" t="str">
            <v>Headers</v>
          </cell>
        </row>
        <row r="26">
          <cell r="T26">
            <v>2020</v>
          </cell>
          <cell r="U26">
            <v>3</v>
          </cell>
          <cell r="X26" t="str">
            <v>Omsättningens utveckling per yrkesområde i Norra Sverige tredje kvartalet 2020</v>
          </cell>
        </row>
        <row r="27">
          <cell r="X27" t="str">
            <v>Omsättningens andel per yrkesområde i Norra Sverige tredje kvartalet 2020</v>
          </cell>
        </row>
        <row r="28">
          <cell r="S28" t="str">
            <v>Q3 2020</v>
          </cell>
          <cell r="T28" t="str">
            <v>Q3 2019</v>
          </cell>
          <cell r="U28" t="str">
            <v>förändring</v>
          </cell>
          <cell r="V28" t="str">
            <v>andel</v>
          </cell>
        </row>
        <row r="29">
          <cell r="R29" t="str">
            <v>Bygg</v>
          </cell>
          <cell r="S29">
            <v>2205204.0991090797</v>
          </cell>
          <cell r="T29">
            <v>2810812.6520200009</v>
          </cell>
          <cell r="U29">
            <v>-0.21545674788239563</v>
          </cell>
          <cell r="V29">
            <v>4.137932595780716E-3</v>
          </cell>
        </row>
        <row r="30">
          <cell r="R30" t="str">
            <v>Ekonomi/Finans</v>
          </cell>
          <cell r="S30">
            <v>21507394.72333454</v>
          </cell>
          <cell r="T30">
            <v>27093993.288786221</v>
          </cell>
          <cell r="U30">
            <v>-0.20619325124598326</v>
          </cell>
          <cell r="V30">
            <v>4.0357330059364267E-2</v>
          </cell>
        </row>
        <row r="31">
          <cell r="R31" t="str">
            <v>Försäljning</v>
          </cell>
          <cell r="S31">
            <v>5658130.9040296646</v>
          </cell>
          <cell r="T31">
            <v>5685092.4403391853</v>
          </cell>
          <cell r="U31">
            <v>-4.742497433852127E-3</v>
          </cell>
          <cell r="V31">
            <v>1.0617141655249773E-2</v>
          </cell>
        </row>
        <row r="32">
          <cell r="R32" t="str">
            <v>Försäljning/Marknadsföring</v>
          </cell>
          <cell r="S32">
            <v>0</v>
          </cell>
          <cell r="T32">
            <v>0</v>
          </cell>
          <cell r="U32" t="e">
            <v>#DIV/0!</v>
          </cell>
          <cell r="V32">
            <v>0</v>
          </cell>
        </row>
        <row r="33">
          <cell r="R33" t="str">
            <v>Hotell/Restaurang/Turism</v>
          </cell>
          <cell r="S33">
            <v>232527.5</v>
          </cell>
          <cell r="T33">
            <v>601878.65130161261</v>
          </cell>
          <cell r="U33">
            <v>-0.61366381828440009</v>
          </cell>
          <cell r="V33">
            <v>4.3632384052529657E-4</v>
          </cell>
        </row>
        <row r="34">
          <cell r="R34" t="str">
            <v>Hälso- och sjukvård</v>
          </cell>
          <cell r="S34">
            <v>96574586.400000006</v>
          </cell>
          <cell r="T34">
            <v>126404591.29000001</v>
          </cell>
          <cell r="U34">
            <v>-0.23598830220939832</v>
          </cell>
          <cell r="V34">
            <v>0.18121639133087519</v>
          </cell>
        </row>
        <row r="35">
          <cell r="R35" t="str">
            <v>Industri/Tillverkning</v>
          </cell>
          <cell r="S35">
            <v>156032564.57284847</v>
          </cell>
          <cell r="T35">
            <v>234004448.20094946</v>
          </cell>
          <cell r="U35">
            <v>-0.33320684383376875</v>
          </cell>
          <cell r="V35">
            <v>0.29278570414869887</v>
          </cell>
        </row>
        <row r="36">
          <cell r="R36" t="str">
            <v>IT</v>
          </cell>
          <cell r="S36">
            <v>21749560.101244431</v>
          </cell>
          <cell r="T36">
            <v>31221183.176198419</v>
          </cell>
          <cell r="U36">
            <v>-0.3033716890708586</v>
          </cell>
          <cell r="V36">
            <v>4.0811738796962635E-2</v>
          </cell>
        </row>
        <row r="37">
          <cell r="R37" t="str">
            <v>Kontor/Administration</v>
          </cell>
          <cell r="S37">
            <v>54474143.293041423</v>
          </cell>
          <cell r="T37">
            <v>56607090.773490399</v>
          </cell>
          <cell r="U37">
            <v>-3.7679863976472966E-2</v>
          </cell>
          <cell r="V37">
            <v>0.10221744701570851</v>
          </cell>
        </row>
        <row r="38">
          <cell r="R38" t="str">
            <v>Lager/Industri</v>
          </cell>
          <cell r="S38">
            <v>0</v>
          </cell>
          <cell r="T38">
            <v>0</v>
          </cell>
          <cell r="U38" t="e">
            <v>#DIV/0!</v>
          </cell>
          <cell r="V38">
            <v>0</v>
          </cell>
        </row>
        <row r="39">
          <cell r="R39" t="str">
            <v>Lager/Logistik</v>
          </cell>
          <cell r="S39">
            <v>79377270.799791589</v>
          </cell>
          <cell r="T39">
            <v>76161637.199474141</v>
          </cell>
          <cell r="U39">
            <v>4.222117221423978E-2</v>
          </cell>
          <cell r="V39">
            <v>0.14894666499997439</v>
          </cell>
        </row>
        <row r="40">
          <cell r="R40" t="str">
            <v>Marknadsföring/Information</v>
          </cell>
          <cell r="S40">
            <v>2109483.0337900002</v>
          </cell>
          <cell r="T40">
            <v>4937400.9037649995</v>
          </cell>
          <cell r="U40">
            <v>-0.57275435499243732</v>
          </cell>
          <cell r="V40">
            <v>3.9583177853209058E-3</v>
          </cell>
        </row>
        <row r="41">
          <cell r="R41" t="str">
            <v>Pedagogik</v>
          </cell>
          <cell r="S41">
            <v>0</v>
          </cell>
          <cell r="T41">
            <v>0</v>
          </cell>
          <cell r="U41" t="e">
            <v>#DIV/0!</v>
          </cell>
          <cell r="V41">
            <v>0</v>
          </cell>
        </row>
        <row r="42">
          <cell r="R42" t="str">
            <v>Teknik</v>
          </cell>
          <cell r="S42">
            <v>19511203.833872188</v>
          </cell>
          <cell r="T42">
            <v>30217379.180285636</v>
          </cell>
          <cell r="U42">
            <v>-0.35430522556365018</v>
          </cell>
          <cell r="V42">
            <v>3.6611598155345086E-2</v>
          </cell>
        </row>
        <row r="43">
          <cell r="R43" t="str">
            <v>Telefoni/Callcenter</v>
          </cell>
          <cell r="S43">
            <v>45490957.648164392</v>
          </cell>
          <cell r="T43">
            <v>40403455.957341865</v>
          </cell>
          <cell r="U43">
            <v>0.12591748825134988</v>
          </cell>
          <cell r="V43">
            <v>8.5361040523037932E-2</v>
          </cell>
        </row>
        <row r="44">
          <cell r="R44" t="str">
            <v>Övrigt</v>
          </cell>
          <cell r="S44">
            <v>28001095.962576941</v>
          </cell>
          <cell r="T44">
            <v>17063270.253408566</v>
          </cell>
          <cell r="U44">
            <v>0.64101579279525445</v>
          </cell>
          <cell r="V44">
            <v>5.2542369093156495E-2</v>
          </cell>
        </row>
        <row r="80">
          <cell r="C80" t="str">
            <v>Tillväxt</v>
          </cell>
          <cell r="D80" t="str">
            <v>Andel</v>
          </cell>
          <cell r="G80" t="str">
            <v>Sorted alphabetically and ranked</v>
          </cell>
        </row>
        <row r="81">
          <cell r="A81">
            <v>1</v>
          </cell>
          <cell r="B81" t="str">
            <v>Hotell/Restaurang/Turism</v>
          </cell>
          <cell r="C81">
            <v>-0.61366381828440009</v>
          </cell>
          <cell r="D81">
            <v>4.3632384052529657E-4</v>
          </cell>
          <cell r="G81">
            <v>3</v>
          </cell>
          <cell r="H81" t="str">
            <v>Bygg</v>
          </cell>
          <cell r="I81">
            <v>4.137932595780716E-3</v>
          </cell>
        </row>
        <row r="82">
          <cell r="A82">
            <v>2</v>
          </cell>
          <cell r="B82" t="str">
            <v>Marknadsföring/Information</v>
          </cell>
          <cell r="C82">
            <v>-0.57275435499243732</v>
          </cell>
          <cell r="D82">
            <v>3.9583177853209058E-3</v>
          </cell>
          <cell r="G82">
            <v>6</v>
          </cell>
          <cell r="H82" t="str">
            <v>Ekonomi/Finans</v>
          </cell>
          <cell r="I82">
            <v>4.0357330059364267E-2</v>
          </cell>
        </row>
        <row r="83">
          <cell r="A83">
            <v>3</v>
          </cell>
          <cell r="B83" t="str">
            <v>Bygg</v>
          </cell>
          <cell r="C83">
            <v>-0.21545674788239563</v>
          </cell>
          <cell r="D83">
            <v>4.137932595780716E-3</v>
          </cell>
          <cell r="G83">
            <v>4</v>
          </cell>
          <cell r="H83" t="str">
            <v>Försäljning</v>
          </cell>
          <cell r="I83">
            <v>1.0617141655249773E-2</v>
          </cell>
        </row>
        <row r="84">
          <cell r="A84">
            <v>4</v>
          </cell>
          <cell r="B84" t="str">
            <v>Försäljning</v>
          </cell>
          <cell r="C84">
            <v>-4.742497433852127E-3</v>
          </cell>
          <cell r="D84">
            <v>1.0617141655249773E-2</v>
          </cell>
          <cell r="G84">
            <v>12</v>
          </cell>
          <cell r="H84" t="str">
            <v>Hälso- och sjukvård</v>
          </cell>
          <cell r="I84">
            <v>0.18121639133087519</v>
          </cell>
        </row>
        <row r="85">
          <cell r="A85">
            <v>5</v>
          </cell>
          <cell r="B85" t="str">
            <v>Teknik</v>
          </cell>
          <cell r="C85">
            <v>-0.35430522556365018</v>
          </cell>
          <cell r="D85">
            <v>3.6611598155345086E-2</v>
          </cell>
          <cell r="G85">
            <v>1</v>
          </cell>
          <cell r="H85" t="str">
            <v>Hotell/Restaurang/Turism</v>
          </cell>
          <cell r="I85">
            <v>4.3632384052529657E-4</v>
          </cell>
        </row>
        <row r="86">
          <cell r="A86">
            <v>6</v>
          </cell>
          <cell r="B86" t="str">
            <v>Ekonomi/Finans</v>
          </cell>
          <cell r="C86">
            <v>-0.20619325124598326</v>
          </cell>
          <cell r="D86">
            <v>4.0357330059364267E-2</v>
          </cell>
          <cell r="G86">
            <v>13</v>
          </cell>
          <cell r="H86" t="str">
            <v>Industri/Tillverkning</v>
          </cell>
          <cell r="I86">
            <v>0.29278570414869887</v>
          </cell>
        </row>
        <row r="87">
          <cell r="A87">
            <v>7</v>
          </cell>
          <cell r="B87" t="str">
            <v>IT</v>
          </cell>
          <cell r="C87">
            <v>-0.3033716890708586</v>
          </cell>
          <cell r="D87">
            <v>4.0811738796962635E-2</v>
          </cell>
          <cell r="G87">
            <v>7</v>
          </cell>
          <cell r="H87" t="str">
            <v>IT</v>
          </cell>
          <cell r="I87">
            <v>4.0811738796962635E-2</v>
          </cell>
        </row>
        <row r="88">
          <cell r="A88">
            <v>8</v>
          </cell>
          <cell r="B88" t="str">
            <v>Övrigt</v>
          </cell>
          <cell r="C88">
            <v>0.64101579279525445</v>
          </cell>
          <cell r="D88">
            <v>5.2542369093156495E-2</v>
          </cell>
          <cell r="G88">
            <v>10</v>
          </cell>
          <cell r="H88" t="str">
            <v>Kontor/Administration</v>
          </cell>
          <cell r="I88">
            <v>0.10221744701570851</v>
          </cell>
        </row>
        <row r="89">
          <cell r="A89">
            <v>9</v>
          </cell>
          <cell r="B89" t="str">
            <v>Telefoni/Callcenter</v>
          </cell>
          <cell r="C89">
            <v>0.12591748825134988</v>
          </cell>
          <cell r="D89">
            <v>8.5361040523037932E-2</v>
          </cell>
          <cell r="G89">
            <v>11</v>
          </cell>
          <cell r="H89" t="str">
            <v>Lager/Logistik</v>
          </cell>
          <cell r="I89">
            <v>0.14894666499997439</v>
          </cell>
        </row>
        <row r="90">
          <cell r="A90">
            <v>10</v>
          </cell>
          <cell r="B90" t="str">
            <v>Kontor/Administration</v>
          </cell>
          <cell r="C90">
            <v>-3.7679863976472966E-2</v>
          </cell>
          <cell r="D90">
            <v>0.10221744701570851</v>
          </cell>
          <cell r="G90">
            <v>2</v>
          </cell>
          <cell r="H90" t="str">
            <v>Marknadsföring/Information</v>
          </cell>
          <cell r="I90">
            <v>3.9583177853209058E-3</v>
          </cell>
        </row>
        <row r="91">
          <cell r="A91">
            <v>11</v>
          </cell>
          <cell r="B91" t="str">
            <v>Lager/Logistik</v>
          </cell>
          <cell r="C91">
            <v>4.222117221423978E-2</v>
          </cell>
          <cell r="D91">
            <v>0.14894666499997439</v>
          </cell>
          <cell r="G91">
            <v>5</v>
          </cell>
          <cell r="H91" t="str">
            <v>Teknik</v>
          </cell>
          <cell r="I91">
            <v>3.6611598155345086E-2</v>
          </cell>
        </row>
        <row r="92">
          <cell r="A92">
            <v>12</v>
          </cell>
          <cell r="B92" t="str">
            <v>Hälso- och sjukvård</v>
          </cell>
          <cell r="C92">
            <v>-0.23598830220939832</v>
          </cell>
          <cell r="D92">
            <v>0.18121639133087519</v>
          </cell>
          <cell r="G92">
            <v>9</v>
          </cell>
          <cell r="H92" t="str">
            <v>Telefoni/Callcenter</v>
          </cell>
          <cell r="I92">
            <v>8.5361040523037932E-2</v>
          </cell>
        </row>
        <row r="93">
          <cell r="A93">
            <v>13</v>
          </cell>
          <cell r="B93" t="str">
            <v>Industri/Tillverkning</v>
          </cell>
          <cell r="C93">
            <v>-0.33320684383376875</v>
          </cell>
          <cell r="D93">
            <v>0.29278570414869887</v>
          </cell>
          <cell r="G93">
            <v>8</v>
          </cell>
          <cell r="H93" t="str">
            <v>Övrigt</v>
          </cell>
          <cell r="I93">
            <v>5.2542369093156495E-2</v>
          </cell>
        </row>
        <row r="95">
          <cell r="B95" t="str">
            <v>Norra</v>
          </cell>
        </row>
        <row r="97">
          <cell r="B97" t="str">
            <v>Omsättning Norra Sverige 2020</v>
          </cell>
          <cell r="I97" t="str">
            <v>Omsättning Norra Sverige 2019</v>
          </cell>
        </row>
        <row r="98">
          <cell r="C98" t="str">
            <v>Entreprenad</v>
          </cell>
          <cell r="D98" t="str">
            <v>Omställning</v>
          </cell>
          <cell r="E98" t="str">
            <v>Rekrytering</v>
          </cell>
          <cell r="F98" t="str">
            <v>Uthyrning</v>
          </cell>
          <cell r="G98" t="str">
            <v>Totalt</v>
          </cell>
          <cell r="J98" t="str">
            <v>Entreprenad</v>
          </cell>
          <cell r="K98" t="str">
            <v>Omställning</v>
          </cell>
          <cell r="L98" t="str">
            <v>Rekrytering</v>
          </cell>
          <cell r="M98" t="str">
            <v>Uthyrning</v>
          </cell>
          <cell r="N98" t="str">
            <v>Totalt</v>
          </cell>
        </row>
        <row r="100">
          <cell r="B100" t="str">
            <v>Omsättning i urvalet, Mkr</v>
          </cell>
          <cell r="I100" t="str">
            <v>Omsättning i urvalet, Mkr</v>
          </cell>
        </row>
        <row r="101">
          <cell r="B101" t="str">
            <v>Kv 1</v>
          </cell>
          <cell r="C101">
            <v>0.40732000000000002</v>
          </cell>
          <cell r="D101">
            <v>21.038919741249998</v>
          </cell>
          <cell r="E101">
            <v>20.358762229999996</v>
          </cell>
          <cell r="F101">
            <v>554.77406699731853</v>
          </cell>
          <cell r="G101">
            <v>596.57906896856855</v>
          </cell>
          <cell r="I101" t="str">
            <v>Kv 1</v>
          </cell>
          <cell r="J101">
            <v>0.395534</v>
          </cell>
          <cell r="K101">
            <v>13.892847705000001</v>
          </cell>
          <cell r="L101">
            <v>21.114078460000002</v>
          </cell>
          <cell r="M101">
            <v>606.02888014922451</v>
          </cell>
          <cell r="N101">
            <v>641.43134031422449</v>
          </cell>
        </row>
        <row r="102">
          <cell r="B102" t="str">
            <v>Kv 2</v>
          </cell>
          <cell r="C102">
            <v>0.42369600000000002</v>
          </cell>
          <cell r="D102">
            <v>20.99523782</v>
          </cell>
          <cell r="E102">
            <v>15.103856810000002</v>
          </cell>
          <cell r="F102">
            <v>512.61089719744587</v>
          </cell>
          <cell r="G102">
            <v>549.1336878274459</v>
          </cell>
          <cell r="I102" t="str">
            <v>Kv 2</v>
          </cell>
          <cell r="J102">
            <v>0.40803600000000001</v>
          </cell>
          <cell r="K102">
            <v>13.772822120000001</v>
          </cell>
          <cell r="L102">
            <v>24.167609544000001</v>
          </cell>
          <cell r="M102">
            <v>663.85707747765832</v>
          </cell>
          <cell r="N102">
            <v>702.20554514165826</v>
          </cell>
        </row>
        <row r="103">
          <cell r="B103" t="str">
            <v>Kv 3</v>
          </cell>
          <cell r="C103">
            <v>0.37693731000000003</v>
          </cell>
          <cell r="D103">
            <v>20.149944037500003</v>
          </cell>
          <cell r="E103">
            <v>12.723329470000001</v>
          </cell>
          <cell r="F103">
            <v>499.6739120543026</v>
          </cell>
          <cell r="G103">
            <v>532.92412287180264</v>
          </cell>
          <cell r="I103" t="str">
            <v>Kv 3</v>
          </cell>
          <cell r="J103">
            <v>0.36126999999999998</v>
          </cell>
          <cell r="K103">
            <v>10.581789202500001</v>
          </cell>
          <cell r="L103">
            <v>15.980948869999999</v>
          </cell>
          <cell r="M103">
            <v>626.2882258948606</v>
          </cell>
          <cell r="N103">
            <v>653.21223396736059</v>
          </cell>
        </row>
        <row r="104">
          <cell r="B104" t="str">
            <v>Kv 4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Kv 4</v>
          </cell>
          <cell r="J104">
            <v>0.406976</v>
          </cell>
          <cell r="K104">
            <v>14.743961237288136</v>
          </cell>
          <cell r="L104">
            <v>22.399540500000001</v>
          </cell>
          <cell r="M104">
            <v>611.94064851883195</v>
          </cell>
          <cell r="N104">
            <v>649.49112625612008</v>
          </cell>
        </row>
        <row r="105">
          <cell r="B105" t="str">
            <v>Ack.</v>
          </cell>
          <cell r="C105">
            <v>1.2079533099999999</v>
          </cell>
          <cell r="D105">
            <v>62.184101598750004</v>
          </cell>
          <cell r="E105">
            <v>48.185948510000003</v>
          </cell>
          <cell r="F105">
            <v>1567.058876249067</v>
          </cell>
          <cell r="G105">
            <v>1678.6368796678171</v>
          </cell>
          <cell r="I105" t="str">
            <v>Ack.</v>
          </cell>
          <cell r="J105">
            <v>1.5718159999999999</v>
          </cell>
          <cell r="K105">
            <v>52.991420264788132</v>
          </cell>
          <cell r="L105">
            <v>83.662177374000009</v>
          </cell>
          <cell r="M105">
            <v>2508.1148320405755</v>
          </cell>
          <cell r="N105">
            <v>2646.3402456793633</v>
          </cell>
        </row>
        <row r="106">
          <cell r="B106" t="str">
            <v>Jämförelse mot 2019</v>
          </cell>
        </row>
        <row r="107">
          <cell r="B107" t="str">
            <v>Kv 1</v>
          </cell>
          <cell r="C107">
            <v>2.9797691222499312E-2</v>
          </cell>
          <cell r="D107">
            <v>0.51437057311714018</v>
          </cell>
          <cell r="E107">
            <v>-3.577310899127939E-2</v>
          </cell>
          <cell r="F107">
            <v>-8.4574869005063502E-2</v>
          </cell>
          <cell r="G107">
            <v>-6.9925288221314053E-2</v>
          </cell>
        </row>
        <row r="108">
          <cell r="B108" t="str">
            <v>Kv 2</v>
          </cell>
          <cell r="C108">
            <v>3.8378966561773975E-2</v>
          </cell>
          <cell r="D108">
            <v>0.52439620849470447</v>
          </cell>
          <cell r="E108">
            <v>-0.3750372049622186</v>
          </cell>
          <cell r="F108">
            <v>-0.22782943108006937</v>
          </cell>
          <cell r="G108">
            <v>-0.21798725227003535</v>
          </cell>
        </row>
        <row r="109">
          <cell r="B109" t="str">
            <v>Kv 3</v>
          </cell>
          <cell r="C109">
            <v>4.3367315304343235E-2</v>
          </cell>
          <cell r="D109">
            <v>0.90420954830015665</v>
          </cell>
          <cell r="E109">
            <v>-0.20384392857393563</v>
          </cell>
          <cell r="F109">
            <v>-0.2021662049604197</v>
          </cell>
          <cell r="G109">
            <v>-0.18414858883608798</v>
          </cell>
        </row>
        <row r="110">
          <cell r="B110" t="str">
            <v>Kv 4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B111" t="str">
            <v>Ack.</v>
          </cell>
          <cell r="C111">
            <v>3.7012216270045695E-2</v>
          </cell>
          <cell r="D111">
            <v>0.62583615173074669</v>
          </cell>
          <cell r="E111">
            <v>-0.21345291406400069</v>
          </cell>
          <cell r="F111">
            <v>-0.17356807730680857</v>
          </cell>
          <cell r="G111">
            <v>-0.15935717759553936</v>
          </cell>
        </row>
        <row r="112">
          <cell r="B112" t="str">
            <v>Andel av total omsättning</v>
          </cell>
        </row>
        <row r="113">
          <cell r="B113" t="str">
            <v>Kv 1</v>
          </cell>
          <cell r="C113">
            <v>6.8275945501108438E-4</v>
          </cell>
          <cell r="D113">
            <v>3.5265936797991247E-2</v>
          </cell>
          <cell r="E113">
            <v>3.4125840628633622E-2</v>
          </cell>
          <cell r="F113">
            <v>0.92992546311836399</v>
          </cell>
          <cell r="G113">
            <v>1</v>
          </cell>
        </row>
        <row r="114">
          <cell r="B114" t="str">
            <v>Kv 2</v>
          </cell>
          <cell r="C114">
            <v>7.7157167624569028E-4</v>
          </cell>
          <cell r="D114">
            <v>3.8233381570641004E-2</v>
          </cell>
          <cell r="E114">
            <v>2.7504881133328104E-2</v>
          </cell>
          <cell r="F114">
            <v>0.93349016561978515</v>
          </cell>
          <cell r="G114">
            <v>1</v>
          </cell>
        </row>
        <row r="115">
          <cell r="B115" t="str">
            <v>Kv 3</v>
          </cell>
          <cell r="C115">
            <v>7.0730014616109625E-4</v>
          </cell>
          <cell r="D115">
            <v>3.7810155653898156E-2</v>
          </cell>
          <cell r="E115">
            <v>2.3874560981471386E-2</v>
          </cell>
          <cell r="F115">
            <v>0.93760798321846928</v>
          </cell>
          <cell r="G115">
            <v>1</v>
          </cell>
        </row>
        <row r="116">
          <cell r="B116" t="str">
            <v>Kv 4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B117" t="str">
            <v>Ack.</v>
          </cell>
          <cell r="C117">
            <v>7.19603700258891E-4</v>
          </cell>
          <cell r="D117">
            <v>3.7044403320303274E-2</v>
          </cell>
          <cell r="E117">
            <v>2.8705403231421584E-2</v>
          </cell>
          <cell r="F117">
            <v>0.93353058974801617</v>
          </cell>
          <cell r="G117">
            <v>1</v>
          </cell>
        </row>
      </sheetData>
      <sheetData sheetId="10">
        <row r="1">
          <cell r="B1">
            <v>2004</v>
          </cell>
          <cell r="F1">
            <v>2005</v>
          </cell>
          <cell r="J1">
            <v>2006</v>
          </cell>
          <cell r="N1">
            <v>2007</v>
          </cell>
          <cell r="R1">
            <v>2008</v>
          </cell>
          <cell r="V1">
            <v>2009</v>
          </cell>
          <cell r="Z1">
            <v>2010</v>
          </cell>
          <cell r="AD1">
            <v>2011</v>
          </cell>
          <cell r="AH1">
            <v>2012</v>
          </cell>
          <cell r="AL1">
            <v>2013</v>
          </cell>
          <cell r="AP1">
            <v>2014</v>
          </cell>
          <cell r="AT1">
            <v>2015</v>
          </cell>
          <cell r="AX1">
            <v>2016</v>
          </cell>
          <cell r="BB1">
            <v>2017</v>
          </cell>
          <cell r="BF1">
            <v>2018</v>
          </cell>
          <cell r="BJ1">
            <v>2019</v>
          </cell>
          <cell r="BN1">
            <v>2020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1</v>
          </cell>
          <cell r="G2">
            <v>2</v>
          </cell>
          <cell r="H2">
            <v>3</v>
          </cell>
          <cell r="I2">
            <v>4</v>
          </cell>
          <cell r="J2">
            <v>1</v>
          </cell>
          <cell r="K2">
            <v>2</v>
          </cell>
          <cell r="L2">
            <v>3</v>
          </cell>
          <cell r="M2">
            <v>4</v>
          </cell>
          <cell r="N2">
            <v>1</v>
          </cell>
          <cell r="O2">
            <v>2</v>
          </cell>
          <cell r="P2">
            <v>3</v>
          </cell>
          <cell r="Q2">
            <v>4</v>
          </cell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1</v>
          </cell>
          <cell r="W2">
            <v>2</v>
          </cell>
          <cell r="X2">
            <v>3</v>
          </cell>
          <cell r="Y2">
            <v>4</v>
          </cell>
          <cell r="Z2">
            <v>1</v>
          </cell>
          <cell r="AA2">
            <v>2</v>
          </cell>
          <cell r="AB2">
            <v>3</v>
          </cell>
          <cell r="AC2">
            <v>4</v>
          </cell>
          <cell r="AD2">
            <v>1</v>
          </cell>
          <cell r="AE2">
            <v>2</v>
          </cell>
          <cell r="AF2">
            <v>3</v>
          </cell>
          <cell r="AG2">
            <v>4</v>
          </cell>
          <cell r="AH2">
            <v>1</v>
          </cell>
          <cell r="AI2">
            <v>2</v>
          </cell>
          <cell r="AJ2">
            <v>3</v>
          </cell>
          <cell r="AK2">
            <v>4</v>
          </cell>
          <cell r="AL2">
            <v>1</v>
          </cell>
          <cell r="AM2">
            <v>2</v>
          </cell>
          <cell r="AN2">
            <v>3</v>
          </cell>
          <cell r="AO2">
            <v>4</v>
          </cell>
          <cell r="AP2">
            <v>1</v>
          </cell>
          <cell r="AQ2">
            <v>2</v>
          </cell>
          <cell r="AR2">
            <v>3</v>
          </cell>
          <cell r="AS2">
            <v>4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1</v>
          </cell>
          <cell r="AY2">
            <v>2</v>
          </cell>
          <cell r="AZ2">
            <v>3</v>
          </cell>
          <cell r="BA2">
            <v>4</v>
          </cell>
          <cell r="BB2">
            <v>1</v>
          </cell>
          <cell r="BC2">
            <v>2</v>
          </cell>
          <cell r="BD2">
            <v>3</v>
          </cell>
          <cell r="BE2">
            <v>4</v>
          </cell>
          <cell r="BF2">
            <v>1</v>
          </cell>
          <cell r="BG2">
            <v>2</v>
          </cell>
          <cell r="BH2">
            <v>3</v>
          </cell>
          <cell r="BI2">
            <v>4</v>
          </cell>
          <cell r="BJ2">
            <v>1</v>
          </cell>
          <cell r="BK2">
            <v>2</v>
          </cell>
          <cell r="BL2">
            <v>3</v>
          </cell>
          <cell r="BM2">
            <v>4</v>
          </cell>
          <cell r="BN2">
            <v>1</v>
          </cell>
          <cell r="BO2">
            <v>2</v>
          </cell>
          <cell r="BP2">
            <v>3</v>
          </cell>
          <cell r="BQ2">
            <v>4</v>
          </cell>
        </row>
        <row r="3">
          <cell r="A3" t="str">
            <v>% förändring</v>
          </cell>
          <cell r="B3">
            <v>-0.17</v>
          </cell>
          <cell r="C3">
            <v>-0.19</v>
          </cell>
          <cell r="D3">
            <v>-0.21</v>
          </cell>
          <cell r="E3">
            <v>-0.21</v>
          </cell>
          <cell r="F3">
            <v>0.03</v>
          </cell>
          <cell r="G3">
            <v>0.14000000000000001</v>
          </cell>
          <cell r="H3">
            <v>0.26</v>
          </cell>
          <cell r="I3">
            <v>0.34</v>
          </cell>
          <cell r="J3">
            <v>0.24</v>
          </cell>
          <cell r="K3">
            <v>0.27</v>
          </cell>
          <cell r="L3">
            <v>0.38252867264353224</v>
          </cell>
          <cell r="M3">
            <v>0.40617721176011767</v>
          </cell>
          <cell r="N3">
            <v>0.45</v>
          </cell>
          <cell r="O3">
            <v>0.45951567916059505</v>
          </cell>
          <cell r="P3">
            <v>0.34438309212403312</v>
          </cell>
          <cell r="Q3">
            <v>0.27824960014428091</v>
          </cell>
          <cell r="R3">
            <v>0.34</v>
          </cell>
          <cell r="S3">
            <v>0.29240874584390225</v>
          </cell>
          <cell r="T3">
            <v>0.20171260900989527</v>
          </cell>
          <cell r="U3">
            <v>-2.4233131930516917E-3</v>
          </cell>
          <cell r="V3">
            <v>-0.14482450530643262</v>
          </cell>
          <cell r="W3">
            <v>-0.28710199200753977</v>
          </cell>
          <cell r="X3">
            <v>-0.23387207011187849</v>
          </cell>
          <cell r="Y3">
            <v>-4.2151597949577346E-2</v>
          </cell>
          <cell r="Z3">
            <v>8.35868518671639E-2</v>
          </cell>
          <cell r="AA3">
            <v>0.41677062552441801</v>
          </cell>
          <cell r="AB3">
            <v>0.55285410339991592</v>
          </cell>
          <cell r="AC3">
            <v>0.52943798025911015</v>
          </cell>
          <cell r="AD3">
            <v>0.52437726078014979</v>
          </cell>
          <cell r="AE3">
            <v>0.3742573168551343</v>
          </cell>
          <cell r="AF3">
            <v>0.21800620698678824</v>
          </cell>
          <cell r="AG3">
            <v>0.10621257359869979</v>
          </cell>
          <cell r="AH3">
            <v>0.11007292647788415</v>
          </cell>
          <cell r="AI3">
            <v>5.5271560973498286E-2</v>
          </cell>
          <cell r="AJ3">
            <v>3.962846360368872E-2</v>
          </cell>
          <cell r="AK3">
            <v>-3.9228817810276297E-2</v>
          </cell>
          <cell r="AL3">
            <v>-5.4690791111538059E-2</v>
          </cell>
          <cell r="AM3">
            <v>-5.2931272353240475E-3</v>
          </cell>
          <cell r="AN3">
            <v>-1.287905356353417E-2</v>
          </cell>
          <cell r="AO3">
            <v>7.3171142013901042E-2</v>
          </cell>
          <cell r="AP3">
            <v>1.8023972980440464E-2</v>
          </cell>
          <cell r="AQ3">
            <v>-7.0580204444809155E-2</v>
          </cell>
          <cell r="AR3">
            <v>-5.1451579712811737E-2</v>
          </cell>
          <cell r="AS3">
            <v>-1.4170373426993068E-2</v>
          </cell>
          <cell r="AT3">
            <v>0.15154002249704937</v>
          </cell>
          <cell r="AU3">
            <v>0.14988173235847324</v>
          </cell>
          <cell r="AV3">
            <v>0.153031271570713</v>
          </cell>
          <cell r="AW3">
            <v>9.4313611012502019E-2</v>
          </cell>
          <cell r="AX3">
            <v>-5.2270881422835223E-2</v>
          </cell>
          <cell r="AY3">
            <v>3.9989626528348553E-2</v>
          </cell>
          <cell r="AZ3">
            <v>-2.9413790458491958E-2</v>
          </cell>
          <cell r="BA3">
            <v>2.9748750517530991E-2</v>
          </cell>
          <cell r="BB3">
            <v>0.14868343956749952</v>
          </cell>
          <cell r="BC3">
            <v>0.11040058876123121</v>
          </cell>
          <cell r="BD3">
            <v>0.14887975228640196</v>
          </cell>
          <cell r="BE3">
            <v>0.17782132303221873</v>
          </cell>
          <cell r="BF3">
            <v>5.4741381381802769E-2</v>
          </cell>
          <cell r="BG3">
            <v>4.8049166223059159E-2</v>
          </cell>
          <cell r="BH3">
            <v>1.8503977707776422E-2</v>
          </cell>
          <cell r="BI3">
            <v>-1.6973245698074457E-2</v>
          </cell>
          <cell r="BJ3">
            <v>-1.5267912415401852E-2</v>
          </cell>
          <cell r="BK3">
            <v>-5.2126781343846386E-2</v>
          </cell>
          <cell r="BL3">
            <v>-7.0762380386675983E-2</v>
          </cell>
          <cell r="BM3">
            <v>-0.12594374124626503</v>
          </cell>
          <cell r="BN3">
            <v>-0.11880658496787015</v>
          </cell>
          <cell r="BO3">
            <v>-0.22486444750307188</v>
          </cell>
          <cell r="BP3">
            <v>-0.20782662992870679</v>
          </cell>
        </row>
        <row r="4">
          <cell r="A4" t="str">
            <v>Omsättning</v>
          </cell>
          <cell r="B4">
            <v>262161569</v>
          </cell>
          <cell r="C4">
            <v>277768730.17000002</v>
          </cell>
          <cell r="D4">
            <v>273015726.44</v>
          </cell>
          <cell r="E4">
            <v>277974475.32999998</v>
          </cell>
          <cell r="F4">
            <v>261279868.16</v>
          </cell>
          <cell r="G4">
            <v>303347656.89999998</v>
          </cell>
          <cell r="H4">
            <v>324786838.69999999</v>
          </cell>
          <cell r="I4">
            <v>361692377.85000002</v>
          </cell>
          <cell r="J4">
            <v>333917677.08000004</v>
          </cell>
          <cell r="K4">
            <v>405397032.35000002</v>
          </cell>
          <cell r="L4">
            <v>449027117</v>
          </cell>
          <cell r="M4">
            <v>508603579.39999998</v>
          </cell>
          <cell r="N4">
            <v>468002036</v>
          </cell>
          <cell r="O4">
            <v>591683325</v>
          </cell>
          <cell r="P4">
            <v>603664464</v>
          </cell>
          <cell r="Q4">
            <v>650122322</v>
          </cell>
          <cell r="R4">
            <v>649821215</v>
          </cell>
          <cell r="S4">
            <v>764696704</v>
          </cell>
          <cell r="T4">
            <v>725431198</v>
          </cell>
          <cell r="U4">
            <v>648546872</v>
          </cell>
          <cell r="V4">
            <v>555711179</v>
          </cell>
          <cell r="W4">
            <v>545150757</v>
          </cell>
          <cell r="X4">
            <v>555773102</v>
          </cell>
          <cell r="Y4">
            <v>621209585</v>
          </cell>
          <cell r="Z4">
            <v>602161327</v>
          </cell>
          <cell r="AA4">
            <v>772353579</v>
          </cell>
          <cell r="AB4">
            <v>863034542</v>
          </cell>
          <cell r="AC4">
            <v>950101533</v>
          </cell>
          <cell r="AD4">
            <v>917921034.20000005</v>
          </cell>
          <cell r="AE4">
            <v>1061412557.14</v>
          </cell>
          <cell r="AF4">
            <v>1051181429</v>
          </cell>
          <cell r="AG4">
            <v>1051014262</v>
          </cell>
          <cell r="AH4">
            <v>1018959288.71</v>
          </cell>
          <cell r="AI4">
            <v>1120078486.0100002</v>
          </cell>
          <cell r="AJ4">
            <v>1092838134</v>
          </cell>
          <cell r="AK4">
            <v>1009784215</v>
          </cell>
          <cell r="AL4">
            <v>963231599.10000002</v>
          </cell>
          <cell r="AM4">
            <v>1114149768.0700002</v>
          </cell>
          <cell r="AN4">
            <v>1078763413.1359413</v>
          </cell>
          <cell r="AO4">
            <v>1083671279.1991606</v>
          </cell>
          <cell r="AP4">
            <v>980592859.41608489</v>
          </cell>
          <cell r="AQ4">
            <v>1035512849.6574829</v>
          </cell>
          <cell r="AR4">
            <v>1023259331.3937125</v>
          </cell>
          <cell r="AS4">
            <v>1068315252.5008012</v>
          </cell>
          <cell r="AT4">
            <v>1129191923.3924444</v>
          </cell>
          <cell r="AU4">
            <v>1190717309.4436057</v>
          </cell>
          <cell r="AV4">
            <v>1179850008.02349</v>
          </cell>
          <cell r="AW4">
            <v>1169071921.6638846</v>
          </cell>
          <cell r="AX4">
            <v>1070168066.2611747</v>
          </cell>
          <cell r="AY4">
            <v>1238333649.9490955</v>
          </cell>
          <cell r="AZ4">
            <v>1145146147.115037</v>
          </cell>
          <cell r="BA4">
            <v>1203850350.5985141</v>
          </cell>
          <cell r="BB4">
            <v>1229284335.2681859</v>
          </cell>
          <cell r="BC4">
            <v>1375046413.98632</v>
          </cell>
          <cell r="BD4">
            <v>1315635221.8292513</v>
          </cell>
          <cell r="BE4">
            <v>1417920612.6747422</v>
          </cell>
          <cell r="BF4">
            <v>1296577057.8917775</v>
          </cell>
          <cell r="BG4">
            <v>1441116247.6963701</v>
          </cell>
          <cell r="BH4">
            <v>1339979706.6455452</v>
          </cell>
          <cell r="BI4">
            <v>1393853897.7354496</v>
          </cell>
          <cell r="BJ4">
            <v>1276781032.9320664</v>
          </cell>
          <cell r="BK4">
            <v>1365995496.1616371</v>
          </cell>
          <cell r="BL4">
            <v>1245159552.9334667</v>
          </cell>
          <cell r="BM4">
            <v>1218306723.1039581</v>
          </cell>
          <cell r="BN4">
            <v>1125091038.6576579</v>
          </cell>
          <cell r="BO4">
            <v>1058831673.625566</v>
          </cell>
          <cell r="BP4">
            <v>986382239.32376909</v>
          </cell>
        </row>
        <row r="5">
          <cell r="A5" t="str">
            <v>Oms mkr</v>
          </cell>
          <cell r="B5">
            <v>262.16156899999999</v>
          </cell>
          <cell r="C5">
            <v>277.76873017000003</v>
          </cell>
          <cell r="D5">
            <v>273.01572643999998</v>
          </cell>
          <cell r="E5">
            <v>277.97447532999996</v>
          </cell>
          <cell r="F5">
            <v>261.27986815999998</v>
          </cell>
          <cell r="G5">
            <v>303.3476569</v>
          </cell>
          <cell r="H5">
            <v>324.78683869999998</v>
          </cell>
          <cell r="I5">
            <v>361.69237785000001</v>
          </cell>
          <cell r="J5">
            <v>333.91767708000003</v>
          </cell>
          <cell r="K5">
            <v>405.39703235000002</v>
          </cell>
          <cell r="L5">
            <v>449.02711699999998</v>
          </cell>
          <cell r="M5">
            <v>508.6035794</v>
          </cell>
          <cell r="N5">
            <v>468.00203599999998</v>
          </cell>
          <cell r="O5">
            <v>591.68332499999997</v>
          </cell>
          <cell r="P5">
            <v>603.66446399999995</v>
          </cell>
          <cell r="Q5">
            <v>650.12232200000005</v>
          </cell>
          <cell r="R5">
            <v>649.82121500000005</v>
          </cell>
          <cell r="S5">
            <v>764.69670399999995</v>
          </cell>
          <cell r="T5">
            <v>725.43119799999999</v>
          </cell>
          <cell r="U5">
            <v>648.54687200000001</v>
          </cell>
          <cell r="V5">
            <v>555.71117900000002</v>
          </cell>
          <cell r="W5">
            <v>545.150757</v>
          </cell>
          <cell r="X5">
            <v>555.77310199999999</v>
          </cell>
          <cell r="Y5">
            <v>621.20958499999995</v>
          </cell>
          <cell r="Z5">
            <v>602.16132700000003</v>
          </cell>
          <cell r="AA5">
            <v>772.35357899999997</v>
          </cell>
          <cell r="AB5">
            <v>863.03454199999999</v>
          </cell>
          <cell r="AC5">
            <v>950.10153300000002</v>
          </cell>
          <cell r="AD5">
            <v>917.92103420000001</v>
          </cell>
          <cell r="AE5">
            <v>1061.41255714</v>
          </cell>
          <cell r="AF5">
            <v>1051.181429</v>
          </cell>
          <cell r="AG5">
            <v>1051.0142619999999</v>
          </cell>
          <cell r="AH5">
            <v>1018.95928871</v>
          </cell>
          <cell r="AI5">
            <v>1120.0784860100002</v>
          </cell>
          <cell r="AJ5">
            <v>1092.8381340000001</v>
          </cell>
          <cell r="AK5">
            <v>1009.784215</v>
          </cell>
          <cell r="AL5">
            <v>963.23159910000004</v>
          </cell>
          <cell r="AM5">
            <v>1114.1497680700002</v>
          </cell>
          <cell r="AN5">
            <v>1078.7634131359412</v>
          </cell>
          <cell r="AO5">
            <v>1083.6712791991606</v>
          </cell>
          <cell r="AP5">
            <v>980.59285941608493</v>
          </cell>
          <cell r="AQ5">
            <v>1035.5128496574828</v>
          </cell>
          <cell r="AR5">
            <v>1023.2593313937125</v>
          </cell>
          <cell r="AS5">
            <v>1068.3152525008013</v>
          </cell>
          <cell r="AT5">
            <v>1129.1919233924443</v>
          </cell>
          <cell r="AU5">
            <v>1190.7173094436057</v>
          </cell>
          <cell r="AV5">
            <v>1179.8500080234899</v>
          </cell>
          <cell r="AW5">
            <v>1169.0719216638847</v>
          </cell>
          <cell r="AX5">
            <v>1070.1680662611748</v>
          </cell>
          <cell r="AY5">
            <v>1238.3336499490954</v>
          </cell>
          <cell r="AZ5">
            <v>1145.1461471150369</v>
          </cell>
          <cell r="BA5">
            <v>1203.8503505985141</v>
          </cell>
          <cell r="BB5">
            <v>1229.2843352681859</v>
          </cell>
          <cell r="BC5">
            <v>1375.04641398632</v>
          </cell>
          <cell r="BD5">
            <v>1315.6352218292513</v>
          </cell>
          <cell r="BE5">
            <v>1417.9206126747422</v>
          </cell>
          <cell r="BF5">
            <v>1296.5770578917775</v>
          </cell>
          <cell r="BG5">
            <v>1441.1162476963702</v>
          </cell>
          <cell r="BH5">
            <v>1339.9797066455453</v>
          </cell>
          <cell r="BI5">
            <v>1393.8538977354497</v>
          </cell>
          <cell r="BJ5">
            <v>1276.7810329320664</v>
          </cell>
          <cell r="BK5">
            <v>1365.995496161637</v>
          </cell>
          <cell r="BL5">
            <v>1245.1595529334668</v>
          </cell>
          <cell r="BM5">
            <v>1218.3067231039581</v>
          </cell>
          <cell r="BN5">
            <v>1125.0910386576579</v>
          </cell>
          <cell r="BO5">
            <v>1058.8316736255661</v>
          </cell>
          <cell r="BP5">
            <v>986.38223932376911</v>
          </cell>
        </row>
        <row r="23">
          <cell r="T23" t="str">
            <v>First year</v>
          </cell>
          <cell r="U23" t="str">
            <v>First quarter</v>
          </cell>
        </row>
        <row r="24">
          <cell r="T24">
            <v>2009</v>
          </cell>
          <cell r="U24">
            <v>1</v>
          </cell>
        </row>
        <row r="25">
          <cell r="T25" t="str">
            <v>Last year</v>
          </cell>
          <cell r="U25" t="str">
            <v>Last quarter</v>
          </cell>
          <cell r="X25" t="str">
            <v>Headers</v>
          </cell>
        </row>
        <row r="26">
          <cell r="T26">
            <v>2020</v>
          </cell>
          <cell r="U26">
            <v>3</v>
          </cell>
          <cell r="X26" t="str">
            <v>Omsättningens utveckling per yrkesområde i Mellansverige tredje kvartalet 2020</v>
          </cell>
        </row>
        <row r="27">
          <cell r="X27" t="str">
            <v>Omsättningens andel per yrkesområde i Mellansverige tredje kvartalet 2020</v>
          </cell>
        </row>
        <row r="28">
          <cell r="S28" t="str">
            <v>Q3 2020</v>
          </cell>
          <cell r="T28" t="str">
            <v>Q3 2019</v>
          </cell>
          <cell r="U28" t="str">
            <v>förändring</v>
          </cell>
          <cell r="V28" t="str">
            <v>andel</v>
          </cell>
        </row>
        <row r="29">
          <cell r="R29" t="str">
            <v>Bygg</v>
          </cell>
          <cell r="S29">
            <v>13386747.5</v>
          </cell>
          <cell r="T29">
            <v>19915856.574349999</v>
          </cell>
          <cell r="U29">
            <v>-0.32783471049690927</v>
          </cell>
          <cell r="V29">
            <v>1.3571561780327179E-2</v>
          </cell>
        </row>
        <row r="30">
          <cell r="R30" t="str">
            <v>Ekonomi/Finans</v>
          </cell>
          <cell r="S30">
            <v>65583430.838687301</v>
          </cell>
          <cell r="T30">
            <v>64252899.537561104</v>
          </cell>
          <cell r="U30">
            <v>2.0707723864638854E-2</v>
          </cell>
          <cell r="V30">
            <v>6.6488860224864887E-2</v>
          </cell>
        </row>
        <row r="31">
          <cell r="R31" t="str">
            <v>Försäljning</v>
          </cell>
          <cell r="S31">
            <v>5380688.8085421855</v>
          </cell>
          <cell r="T31">
            <v>5673707.1128439307</v>
          </cell>
          <cell r="U31">
            <v>-5.164494720540317E-2</v>
          </cell>
          <cell r="V31">
            <v>5.4549733298432136E-3</v>
          </cell>
        </row>
        <row r="32">
          <cell r="R32" t="str">
            <v>Försäljning/Marknadsföring</v>
          </cell>
          <cell r="S32">
            <v>0</v>
          </cell>
          <cell r="T32">
            <v>0</v>
          </cell>
          <cell r="U32" t="e">
            <v>#DIV/0!</v>
          </cell>
          <cell r="V32">
            <v>0</v>
          </cell>
        </row>
        <row r="33">
          <cell r="R33" t="str">
            <v>Hotell/Restaurang/Turism</v>
          </cell>
          <cell r="S33">
            <v>450633.67999999993</v>
          </cell>
          <cell r="T33">
            <v>276381.30833454762</v>
          </cell>
          <cell r="U33">
            <v>0.63047813441322653</v>
          </cell>
          <cell r="V33">
            <v>4.5685502235820821E-4</v>
          </cell>
        </row>
        <row r="34">
          <cell r="R34" t="str">
            <v>Hälso- och sjukvård</v>
          </cell>
          <cell r="S34">
            <v>91963730.75</v>
          </cell>
          <cell r="T34">
            <v>80945087.73574999</v>
          </cell>
          <cell r="U34">
            <v>0.13612491285723255</v>
          </cell>
          <cell r="V34">
            <v>9.3233360338125404E-2</v>
          </cell>
        </row>
        <row r="35">
          <cell r="R35" t="str">
            <v>Industri/Tillverkning</v>
          </cell>
          <cell r="S35">
            <v>277512319.79037392</v>
          </cell>
          <cell r="T35">
            <v>449165948.10249084</v>
          </cell>
          <cell r="U35">
            <v>-0.38216082282566294</v>
          </cell>
          <cell r="V35">
            <v>0.28134358945942417</v>
          </cell>
        </row>
        <row r="36">
          <cell r="R36" t="str">
            <v>IT</v>
          </cell>
          <cell r="S36">
            <v>50865321.083788767</v>
          </cell>
          <cell r="T36">
            <v>79915125.711823344</v>
          </cell>
          <cell r="U36">
            <v>-0.36350821411192119</v>
          </cell>
          <cell r="V36">
            <v>5.1567555716190053E-2</v>
          </cell>
        </row>
        <row r="37">
          <cell r="R37" t="str">
            <v>Kontor/Administration</v>
          </cell>
          <cell r="S37">
            <v>88108071.418958008</v>
          </cell>
          <cell r="T37">
            <v>114215041.82969131</v>
          </cell>
          <cell r="U37">
            <v>-0.22857733966128566</v>
          </cell>
          <cell r="V37">
            <v>8.9324470683253568E-2</v>
          </cell>
        </row>
        <row r="38">
          <cell r="R38" t="str">
            <v>Lager/Industri</v>
          </cell>
          <cell r="S38">
            <v>0</v>
          </cell>
          <cell r="T38">
            <v>0</v>
          </cell>
          <cell r="U38" t="e">
            <v>#DIV/0!</v>
          </cell>
          <cell r="V38">
            <v>0</v>
          </cell>
        </row>
        <row r="39">
          <cell r="R39" t="str">
            <v>Lager/Logistik</v>
          </cell>
          <cell r="S39">
            <v>303753742.35219759</v>
          </cell>
          <cell r="T39">
            <v>304787683.72818935</v>
          </cell>
          <cell r="U39">
            <v>-3.39233319189444E-3</v>
          </cell>
          <cell r="V39">
            <v>0.30794729491524614</v>
          </cell>
        </row>
        <row r="40">
          <cell r="R40" t="str">
            <v>Marknadsföring/Information</v>
          </cell>
          <cell r="S40">
            <v>2837225.3230751883</v>
          </cell>
          <cell r="T40">
            <v>3862625.2994204145</v>
          </cell>
          <cell r="U40">
            <v>-0.26546711028353875</v>
          </cell>
          <cell r="V40">
            <v>2.8763953870664747E-3</v>
          </cell>
        </row>
        <row r="41">
          <cell r="R41" t="str">
            <v>Pedagogik</v>
          </cell>
          <cell r="S41">
            <v>0</v>
          </cell>
          <cell r="T41">
            <v>0</v>
          </cell>
          <cell r="U41" t="e">
            <v>#DIV/0!</v>
          </cell>
          <cell r="V41">
            <v>0</v>
          </cell>
        </row>
        <row r="42">
          <cell r="R42" t="str">
            <v>Teknik</v>
          </cell>
          <cell r="S42">
            <v>57562443.28081511</v>
          </cell>
          <cell r="T42">
            <v>90164850.420220003</v>
          </cell>
          <cell r="U42">
            <v>-0.36158666029454878</v>
          </cell>
          <cell r="V42">
            <v>5.835713680355601E-2</v>
          </cell>
        </row>
        <row r="43">
          <cell r="R43" t="str">
            <v>Telefoni/Callcenter</v>
          </cell>
          <cell r="S43">
            <v>9500937.2213571258</v>
          </cell>
          <cell r="T43">
            <v>16932462.393309765</v>
          </cell>
          <cell r="U43">
            <v>-0.43889217051436835</v>
          </cell>
          <cell r="V43">
            <v>9.6321049209793699E-3</v>
          </cell>
        </row>
        <row r="44">
          <cell r="R44" t="str">
            <v>Övrigt</v>
          </cell>
          <cell r="S44">
            <v>19476947.275973819</v>
          </cell>
          <cell r="T44">
            <v>15051883.179482142</v>
          </cell>
          <cell r="U44">
            <v>0.29398740634153137</v>
          </cell>
          <cell r="V44">
            <v>1.9745841418765377E-2</v>
          </cell>
        </row>
        <row r="80">
          <cell r="C80" t="str">
            <v>Tillväxt</v>
          </cell>
          <cell r="D80" t="str">
            <v>Andel</v>
          </cell>
          <cell r="G80" t="str">
            <v>Sorted alphabetically and ranked</v>
          </cell>
        </row>
        <row r="81">
          <cell r="A81">
            <v>1</v>
          </cell>
          <cell r="B81" t="str">
            <v>Hotell/Restaurang/Turism</v>
          </cell>
          <cell r="C81">
            <v>0.63047813441322653</v>
          </cell>
          <cell r="D81">
            <v>4.5685502235820821E-4</v>
          </cell>
          <cell r="G81">
            <v>5</v>
          </cell>
          <cell r="H81" t="str">
            <v>Bygg</v>
          </cell>
          <cell r="I81">
            <v>1.3571561780327179E-2</v>
          </cell>
        </row>
        <row r="82">
          <cell r="A82">
            <v>2</v>
          </cell>
          <cell r="B82" t="str">
            <v>Marknadsföring/Information</v>
          </cell>
          <cell r="C82">
            <v>-0.26546711028353875</v>
          </cell>
          <cell r="D82">
            <v>2.8763953870664747E-3</v>
          </cell>
          <cell r="G82">
            <v>9</v>
          </cell>
          <cell r="H82" t="str">
            <v>Ekonomi/Finans</v>
          </cell>
          <cell r="I82">
            <v>6.6488860224864887E-2</v>
          </cell>
        </row>
        <row r="83">
          <cell r="A83">
            <v>3</v>
          </cell>
          <cell r="B83" t="str">
            <v>Försäljning</v>
          </cell>
          <cell r="C83">
            <v>-5.164494720540317E-2</v>
          </cell>
          <cell r="D83">
            <v>5.4549733298432136E-3</v>
          </cell>
          <cell r="G83">
            <v>3</v>
          </cell>
          <cell r="H83" t="str">
            <v>Försäljning</v>
          </cell>
          <cell r="I83">
            <v>5.4549733298432136E-3</v>
          </cell>
        </row>
        <row r="84">
          <cell r="A84">
            <v>4</v>
          </cell>
          <cell r="B84" t="str">
            <v>Telefoni/Callcenter</v>
          </cell>
          <cell r="C84">
            <v>-0.43889217051436835</v>
          </cell>
          <cell r="D84">
            <v>9.6321049209793699E-3</v>
          </cell>
          <cell r="G84">
            <v>11</v>
          </cell>
          <cell r="H84" t="str">
            <v>Hälso- och sjukvård</v>
          </cell>
          <cell r="I84">
            <v>9.3233360338125404E-2</v>
          </cell>
        </row>
        <row r="85">
          <cell r="A85">
            <v>5</v>
          </cell>
          <cell r="B85" t="str">
            <v>Bygg</v>
          </cell>
          <cell r="C85">
            <v>-0.32783471049690927</v>
          </cell>
          <cell r="D85">
            <v>1.3571561780327179E-2</v>
          </cell>
          <cell r="G85">
            <v>1</v>
          </cell>
          <cell r="H85" t="str">
            <v>Hotell/Restaurang/Turism</v>
          </cell>
          <cell r="I85">
            <v>4.5685502235820821E-4</v>
          </cell>
        </row>
        <row r="86">
          <cell r="A86">
            <v>6</v>
          </cell>
          <cell r="B86" t="str">
            <v>Övrigt</v>
          </cell>
          <cell r="C86">
            <v>0.29398740634153137</v>
          </cell>
          <cell r="D86">
            <v>1.9745841418765377E-2</v>
          </cell>
          <cell r="G86">
            <v>12</v>
          </cell>
          <cell r="H86" t="str">
            <v>Industri/Tillverkning</v>
          </cell>
          <cell r="I86">
            <v>0.28134358945942417</v>
          </cell>
        </row>
        <row r="87">
          <cell r="A87">
            <v>7</v>
          </cell>
          <cell r="B87" t="str">
            <v>IT</v>
          </cell>
          <cell r="C87">
            <v>-0.36350821411192119</v>
          </cell>
          <cell r="D87">
            <v>5.1567555716190053E-2</v>
          </cell>
          <cell r="G87">
            <v>7</v>
          </cell>
          <cell r="H87" t="str">
            <v>IT</v>
          </cell>
          <cell r="I87">
            <v>5.1567555716190053E-2</v>
          </cell>
        </row>
        <row r="88">
          <cell r="A88">
            <v>8</v>
          </cell>
          <cell r="B88" t="str">
            <v>Teknik</v>
          </cell>
          <cell r="C88">
            <v>-0.36158666029454878</v>
          </cell>
          <cell r="D88">
            <v>5.835713680355601E-2</v>
          </cell>
          <cell r="G88">
            <v>10</v>
          </cell>
          <cell r="H88" t="str">
            <v>Kontor/Administration</v>
          </cell>
          <cell r="I88">
            <v>8.9324470683253568E-2</v>
          </cell>
        </row>
        <row r="89">
          <cell r="A89">
            <v>9</v>
          </cell>
          <cell r="B89" t="str">
            <v>Ekonomi/Finans</v>
          </cell>
          <cell r="C89">
            <v>2.0707723864638854E-2</v>
          </cell>
          <cell r="D89">
            <v>6.6488860224864887E-2</v>
          </cell>
          <cell r="G89">
            <v>13</v>
          </cell>
          <cell r="H89" t="str">
            <v>Lager/Logistik</v>
          </cell>
          <cell r="I89">
            <v>0.30794729491524614</v>
          </cell>
        </row>
        <row r="90">
          <cell r="A90">
            <v>10</v>
          </cell>
          <cell r="B90" t="str">
            <v>Kontor/Administration</v>
          </cell>
          <cell r="C90">
            <v>-0.22857733966128566</v>
          </cell>
          <cell r="D90">
            <v>8.9324470683253568E-2</v>
          </cell>
          <cell r="G90">
            <v>2</v>
          </cell>
          <cell r="H90" t="str">
            <v>Marknadsföring/Information</v>
          </cell>
          <cell r="I90">
            <v>2.8763953870664747E-3</v>
          </cell>
        </row>
        <row r="91">
          <cell r="A91">
            <v>11</v>
          </cell>
          <cell r="B91" t="str">
            <v>Hälso- och sjukvård</v>
          </cell>
          <cell r="C91">
            <v>0.13612491285723255</v>
          </cell>
          <cell r="D91">
            <v>9.3233360338125404E-2</v>
          </cell>
          <cell r="G91">
            <v>8</v>
          </cell>
          <cell r="H91" t="str">
            <v>Teknik</v>
          </cell>
          <cell r="I91">
            <v>5.835713680355601E-2</v>
          </cell>
        </row>
        <row r="92">
          <cell r="A92">
            <v>12</v>
          </cell>
          <cell r="B92" t="str">
            <v>Industri/Tillverkning</v>
          </cell>
          <cell r="C92">
            <v>-0.38216082282566294</v>
          </cell>
          <cell r="D92">
            <v>0.28134358945942417</v>
          </cell>
          <cell r="G92">
            <v>4</v>
          </cell>
          <cell r="H92" t="str">
            <v>Telefoni/Callcenter</v>
          </cell>
          <cell r="I92">
            <v>9.6321049209793699E-3</v>
          </cell>
        </row>
        <row r="93">
          <cell r="A93">
            <v>13</v>
          </cell>
          <cell r="B93" t="str">
            <v>Lager/Logistik</v>
          </cell>
          <cell r="C93">
            <v>-3.39233319189444E-3</v>
          </cell>
          <cell r="D93">
            <v>0.30794729491524614</v>
          </cell>
          <cell r="G93">
            <v>6</v>
          </cell>
          <cell r="H93" t="str">
            <v>Övrigt</v>
          </cell>
          <cell r="I93">
            <v>1.9745841418765377E-2</v>
          </cell>
        </row>
        <row r="95">
          <cell r="B95" t="str">
            <v>Mellan</v>
          </cell>
        </row>
        <row r="97">
          <cell r="B97" t="str">
            <v>Omsättning Mellansverige 2020</v>
          </cell>
          <cell r="I97" t="str">
            <v>Omsättning Mellan Sverige 2019</v>
          </cell>
        </row>
        <row r="98">
          <cell r="B98"/>
          <cell r="C98" t="str">
            <v>Entreprenad</v>
          </cell>
          <cell r="D98" t="str">
            <v>Omställning</v>
          </cell>
          <cell r="E98" t="str">
            <v>Rekrytering</v>
          </cell>
          <cell r="F98" t="str">
            <v>Uthyrning</v>
          </cell>
          <cell r="G98" t="str">
            <v>Totalt</v>
          </cell>
          <cell r="J98" t="str">
            <v>Entreprenad</v>
          </cell>
          <cell r="K98" t="str">
            <v>Omställning</v>
          </cell>
          <cell r="L98" t="str">
            <v>Rekrytering</v>
          </cell>
          <cell r="M98" t="str">
            <v>Uthyrning</v>
          </cell>
          <cell r="N98" t="str">
            <v>Totalt</v>
          </cell>
        </row>
        <row r="99">
          <cell r="B99"/>
          <cell r="C99"/>
          <cell r="D99"/>
          <cell r="E99"/>
          <cell r="F99"/>
          <cell r="G99"/>
        </row>
        <row r="100">
          <cell r="B100" t="str">
            <v>Omsättning i urvalet, Mkr</v>
          </cell>
          <cell r="I100" t="str">
            <v>Omsättning i urvalet, Mkr</v>
          </cell>
        </row>
        <row r="101">
          <cell r="B101" t="str">
            <v>Kv 1</v>
          </cell>
          <cell r="C101">
            <v>68.422788439999991</v>
          </cell>
          <cell r="D101">
            <v>14.433491589999999</v>
          </cell>
          <cell r="E101">
            <v>25.134089659999997</v>
          </cell>
          <cell r="F101">
            <v>1017.100668967658</v>
          </cell>
          <cell r="G101">
            <v>1125.0910386576579</v>
          </cell>
          <cell r="I101" t="str">
            <v>Kv 1</v>
          </cell>
          <cell r="J101">
            <v>62.603000000000002</v>
          </cell>
          <cell r="K101">
            <v>19.271126979999998</v>
          </cell>
          <cell r="L101">
            <v>37.145420549999997</v>
          </cell>
          <cell r="M101">
            <v>1157.7614854020665</v>
          </cell>
          <cell r="N101">
            <v>1276.7810329320664</v>
          </cell>
        </row>
        <row r="102">
          <cell r="B102" t="str">
            <v>Kv 2</v>
          </cell>
          <cell r="C102">
            <v>68.103456930000007</v>
          </cell>
          <cell r="D102">
            <v>21.744380149999998</v>
          </cell>
          <cell r="E102">
            <v>17.274898596608484</v>
          </cell>
          <cell r="F102">
            <v>951.70893794895755</v>
          </cell>
          <cell r="G102">
            <v>1058.8316736255661</v>
          </cell>
          <cell r="I102" t="str">
            <v>Kv 2</v>
          </cell>
          <cell r="J102">
            <v>61.570999999999998</v>
          </cell>
          <cell r="K102">
            <v>21.022899339999999</v>
          </cell>
          <cell r="L102">
            <v>34.13566505</v>
          </cell>
          <cell r="M102">
            <v>1249.265931771637</v>
          </cell>
          <cell r="N102">
            <v>1365.995496161637</v>
          </cell>
        </row>
        <row r="103">
          <cell r="B103" t="str">
            <v>Kv 3</v>
          </cell>
          <cell r="C103">
            <v>70.849999999999994</v>
          </cell>
          <cell r="D103">
            <v>21.719861705000003</v>
          </cell>
          <cell r="E103">
            <v>14.81129234860046</v>
          </cell>
          <cell r="F103">
            <v>879.00108527016869</v>
          </cell>
          <cell r="G103">
            <v>986.38223932376911</v>
          </cell>
          <cell r="I103" t="str">
            <v>Kv 3</v>
          </cell>
          <cell r="J103">
            <v>65.288538940000009</v>
          </cell>
          <cell r="K103">
            <v>12.181660789999999</v>
          </cell>
          <cell r="L103">
            <v>20.548496729999997</v>
          </cell>
          <cell r="M103">
            <v>1147.1408564734666</v>
          </cell>
          <cell r="N103">
            <v>1245.1595529334668</v>
          </cell>
        </row>
        <row r="104">
          <cell r="B104" t="str">
            <v>Kv 4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Kv 4</v>
          </cell>
          <cell r="J104">
            <v>66.16463306</v>
          </cell>
          <cell r="K104">
            <v>17.241809050000001</v>
          </cell>
          <cell r="L104">
            <v>30.977124830000001</v>
          </cell>
          <cell r="M104">
            <v>1103.9231561639581</v>
          </cell>
          <cell r="N104">
            <v>1218.3067231039581</v>
          </cell>
        </row>
        <row r="105">
          <cell r="B105" t="str">
            <v>Ack.</v>
          </cell>
          <cell r="C105">
            <v>207.37624536999999</v>
          </cell>
          <cell r="D105">
            <v>57.897733445</v>
          </cell>
          <cell r="E105">
            <v>57.220280605208941</v>
          </cell>
          <cell r="F105">
            <v>2847.8106921867839</v>
          </cell>
          <cell r="G105">
            <v>3170.3049516069932</v>
          </cell>
          <cell r="I105" t="str">
            <v>Ack.</v>
          </cell>
          <cell r="J105">
            <v>255.627172</v>
          </cell>
          <cell r="K105">
            <v>69.717496159999996</v>
          </cell>
          <cell r="L105">
            <v>122.80670716</v>
          </cell>
          <cell r="M105">
            <v>4658.0914298111284</v>
          </cell>
          <cell r="N105">
            <v>5106.2428051311281</v>
          </cell>
        </row>
        <row r="106">
          <cell r="B106" t="str">
            <v>Jämförelse mot 2019</v>
          </cell>
        </row>
        <row r="107">
          <cell r="B107" t="str">
            <v>Kv 1</v>
          </cell>
          <cell r="C107">
            <v>9.2963411338114588E-2</v>
          </cell>
          <cell r="D107">
            <v>-0.25103022750151582</v>
          </cell>
          <cell r="E107">
            <v>-0.32335966889463585</v>
          </cell>
          <cell r="F107">
            <v>-0.12149377761133584</v>
          </cell>
          <cell r="G107">
            <v>-0.11880658496787011</v>
          </cell>
        </row>
        <row r="108">
          <cell r="B108" t="str">
            <v>Kv 2</v>
          </cell>
          <cell r="C108">
            <v>0.10609632667976832</v>
          </cell>
          <cell r="D108">
            <v>3.4318806285070558E-2</v>
          </cell>
          <cell r="E108">
            <v>-0.49393402556226207</v>
          </cell>
          <cell r="F108">
            <v>-0.23818547056726447</v>
          </cell>
          <cell r="G108">
            <v>-0.22486444750307177</v>
          </cell>
        </row>
        <row r="109">
          <cell r="B109" t="str">
            <v>Kv 3</v>
          </cell>
          <cell r="C109">
            <v>8.5182807737678834E-2</v>
          </cell>
          <cell r="D109">
            <v>0.782996758769541</v>
          </cell>
          <cell r="E109">
            <v>-0.27920311917627738</v>
          </cell>
          <cell r="F109">
            <v>-0.23374616089223033</v>
          </cell>
          <cell r="G109">
            <v>-0.20782662992870682</v>
          </cell>
        </row>
        <row r="110">
          <cell r="B110" t="str">
            <v>Kv 4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B111" t="str">
            <v>Ack.</v>
          </cell>
          <cell r="C111">
            <v>9.4550123365933603E-2</v>
          </cell>
          <cell r="D111">
            <v>0.10332492309503749</v>
          </cell>
          <cell r="E111">
            <v>-0.37688619338829843</v>
          </cell>
          <cell r="F111">
            <v>-0.19874061301423573</v>
          </cell>
          <cell r="G111">
            <v>-0.18457894247222395</v>
          </cell>
        </row>
        <row r="112">
          <cell r="B112" t="str">
            <v>Andel av total omsättning</v>
          </cell>
        </row>
        <row r="113">
          <cell r="B113" t="str">
            <v>Kv 1</v>
          </cell>
          <cell r="C113">
            <v>6.0815335016475625E-2</v>
          </cell>
          <cell r="D113">
            <v>1.282873215950644E-2</v>
          </cell>
          <cell r="E113">
            <v>2.2339605237623607E-2</v>
          </cell>
          <cell r="F113">
            <v>0.90401632758639439</v>
          </cell>
          <cell r="G113">
            <v>1</v>
          </cell>
        </row>
        <row r="114">
          <cell r="B114" t="str">
            <v>Kv 2</v>
          </cell>
          <cell r="C114">
            <v>6.4319436815490835E-2</v>
          </cell>
          <cell r="D114">
            <v>2.0536201071077374E-2</v>
          </cell>
          <cell r="E114">
            <v>1.631505651645003E-2</v>
          </cell>
          <cell r="F114">
            <v>0.89882930559698171</v>
          </cell>
          <cell r="G114">
            <v>1</v>
          </cell>
        </row>
        <row r="115">
          <cell r="B115" t="str">
            <v>Kv 3</v>
          </cell>
          <cell r="C115">
            <v>7.1828138398530375E-2</v>
          </cell>
          <cell r="D115">
            <v>2.2019720995676503E-2</v>
          </cell>
          <cell r="E115">
            <v>1.5015773559299476E-2</v>
          </cell>
          <cell r="F115">
            <v>0.89113636704649368</v>
          </cell>
          <cell r="G115">
            <v>1</v>
          </cell>
        </row>
        <row r="116">
          <cell r="B116" t="str">
            <v>Kv 4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B117" t="str">
            <v>Ack.</v>
          </cell>
          <cell r="C117">
            <v>6.5412081340907979E-2</v>
          </cell>
          <cell r="D117">
            <v>1.826251238564677E-2</v>
          </cell>
          <cell r="E117">
            <v>1.804882542173257E-2</v>
          </cell>
          <cell r="F117">
            <v>0.89827658085171258</v>
          </cell>
          <cell r="G117">
            <v>1</v>
          </cell>
        </row>
      </sheetData>
      <sheetData sheetId="11">
        <row r="1">
          <cell r="B1">
            <v>2004</v>
          </cell>
          <cell r="F1">
            <v>2005</v>
          </cell>
          <cell r="J1">
            <v>2006</v>
          </cell>
          <cell r="N1">
            <v>2007</v>
          </cell>
          <cell r="R1">
            <v>2008</v>
          </cell>
          <cell r="V1">
            <v>2009</v>
          </cell>
          <cell r="Z1">
            <v>2010</v>
          </cell>
          <cell r="AD1">
            <v>2011</v>
          </cell>
          <cell r="AH1">
            <v>2012</v>
          </cell>
          <cell r="AL1">
            <v>2013</v>
          </cell>
          <cell r="AP1">
            <v>2014</v>
          </cell>
          <cell r="AT1">
            <v>2015</v>
          </cell>
          <cell r="AX1">
            <v>2016</v>
          </cell>
          <cell r="BB1">
            <v>2017</v>
          </cell>
          <cell r="BF1">
            <v>2018</v>
          </cell>
          <cell r="BJ1">
            <v>2019</v>
          </cell>
          <cell r="BN1">
            <v>2020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1</v>
          </cell>
          <cell r="G2">
            <v>2</v>
          </cell>
          <cell r="H2">
            <v>3</v>
          </cell>
          <cell r="I2">
            <v>4</v>
          </cell>
          <cell r="J2">
            <v>1</v>
          </cell>
          <cell r="K2">
            <v>2</v>
          </cell>
          <cell r="L2">
            <v>3</v>
          </cell>
          <cell r="M2">
            <v>4</v>
          </cell>
          <cell r="N2">
            <v>1</v>
          </cell>
          <cell r="O2">
            <v>2</v>
          </cell>
          <cell r="P2">
            <v>3</v>
          </cell>
          <cell r="Q2">
            <v>4</v>
          </cell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1</v>
          </cell>
          <cell r="W2">
            <v>2</v>
          </cell>
          <cell r="X2">
            <v>3</v>
          </cell>
          <cell r="Y2">
            <v>4</v>
          </cell>
          <cell r="Z2">
            <v>1</v>
          </cell>
          <cell r="AA2">
            <v>2</v>
          </cell>
          <cell r="AB2">
            <v>3</v>
          </cell>
          <cell r="AC2">
            <v>4</v>
          </cell>
          <cell r="AD2">
            <v>1</v>
          </cell>
          <cell r="AE2">
            <v>2</v>
          </cell>
          <cell r="AF2">
            <v>3</v>
          </cell>
          <cell r="AG2">
            <v>4</v>
          </cell>
          <cell r="AH2">
            <v>1</v>
          </cell>
          <cell r="AI2">
            <v>2</v>
          </cell>
          <cell r="AJ2">
            <v>3</v>
          </cell>
          <cell r="AK2">
            <v>4</v>
          </cell>
          <cell r="AL2">
            <v>1</v>
          </cell>
          <cell r="AM2">
            <v>2</v>
          </cell>
          <cell r="AN2">
            <v>3</v>
          </cell>
          <cell r="AO2">
            <v>4</v>
          </cell>
          <cell r="AP2">
            <v>1</v>
          </cell>
          <cell r="AQ2">
            <v>2</v>
          </cell>
          <cell r="AR2">
            <v>3</v>
          </cell>
          <cell r="AS2">
            <v>4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1</v>
          </cell>
          <cell r="AY2">
            <v>2</v>
          </cell>
          <cell r="AZ2">
            <v>3</v>
          </cell>
          <cell r="BA2">
            <v>4</v>
          </cell>
          <cell r="BB2">
            <v>1</v>
          </cell>
          <cell r="BC2">
            <v>2</v>
          </cell>
          <cell r="BD2">
            <v>3</v>
          </cell>
          <cell r="BE2">
            <v>4</v>
          </cell>
          <cell r="BF2">
            <v>1</v>
          </cell>
          <cell r="BG2">
            <v>2</v>
          </cell>
          <cell r="BH2">
            <v>3</v>
          </cell>
          <cell r="BI2">
            <v>4</v>
          </cell>
          <cell r="BJ2">
            <v>1</v>
          </cell>
          <cell r="BK2">
            <v>2</v>
          </cell>
          <cell r="BL2">
            <v>3</v>
          </cell>
          <cell r="BM2">
            <v>4</v>
          </cell>
          <cell r="BN2">
            <v>1</v>
          </cell>
          <cell r="BO2">
            <v>2</v>
          </cell>
          <cell r="BP2">
            <v>3</v>
          </cell>
          <cell r="BQ2">
            <v>4</v>
          </cell>
        </row>
        <row r="3">
          <cell r="A3" t="str">
            <v>% förändring</v>
          </cell>
          <cell r="B3">
            <v>-0.15</v>
          </cell>
          <cell r="C3">
            <v>-0.11</v>
          </cell>
          <cell r="D3">
            <v>-0.08</v>
          </cell>
          <cell r="E3">
            <v>0.18</v>
          </cell>
          <cell r="F3">
            <v>0.34808113429399318</v>
          </cell>
          <cell r="G3">
            <v>0.45908881538871749</v>
          </cell>
          <cell r="H3">
            <v>0.41</v>
          </cell>
          <cell r="I3">
            <v>0.24</v>
          </cell>
          <cell r="J3">
            <v>0.21</v>
          </cell>
          <cell r="K3">
            <v>0.13</v>
          </cell>
          <cell r="L3">
            <v>0.14000000000000001</v>
          </cell>
          <cell r="M3">
            <v>0.11</v>
          </cell>
          <cell r="N3">
            <v>-0.06</v>
          </cell>
          <cell r="O3">
            <v>-3.3058554821929716E-2</v>
          </cell>
          <cell r="P3">
            <v>-5.3502193405052462E-3</v>
          </cell>
          <cell r="Q3">
            <v>7.5081038849381058E-3</v>
          </cell>
          <cell r="R3">
            <v>0.16</v>
          </cell>
          <cell r="S3">
            <v>0.19229797347169536</v>
          </cell>
          <cell r="T3">
            <v>5.3942635942641586E-2</v>
          </cell>
          <cell r="U3">
            <v>-0.01</v>
          </cell>
          <cell r="V3">
            <v>-6.6287751467389272E-2</v>
          </cell>
          <cell r="W3">
            <v>-0.18035805695454463</v>
          </cell>
          <cell r="X3">
            <v>-0.15880430901148629</v>
          </cell>
          <cell r="Y3">
            <v>-0.15163306918003988</v>
          </cell>
          <cell r="Z3">
            <v>-8.1523831640430464E-2</v>
          </cell>
          <cell r="AA3">
            <v>4.3589814698804796E-2</v>
          </cell>
          <cell r="AB3">
            <v>0.11781278701599308</v>
          </cell>
          <cell r="AC3">
            <v>0.20851732364557068</v>
          </cell>
          <cell r="AD3">
            <v>0.19397470092996733</v>
          </cell>
          <cell r="AE3">
            <v>8.7680961327609747E-2</v>
          </cell>
          <cell r="AF3">
            <v>8.2312002905994899E-2</v>
          </cell>
          <cell r="AG3">
            <v>3.2919718105438728E-2</v>
          </cell>
          <cell r="AH3">
            <v>3.9418013874986883E-2</v>
          </cell>
          <cell r="AI3">
            <v>3.7976711329876005E-2</v>
          </cell>
          <cell r="AJ3">
            <v>-3.8788327649492464E-2</v>
          </cell>
          <cell r="AK3">
            <v>-6.5226472046559222E-2</v>
          </cell>
          <cell r="AL3">
            <v>-0.11394178450423387</v>
          </cell>
          <cell r="AM3">
            <v>-7.5793228286195544E-2</v>
          </cell>
          <cell r="AN3">
            <v>-9.8005367463606073E-3</v>
          </cell>
          <cell r="AO3">
            <v>1.0063047183389401E-2</v>
          </cell>
          <cell r="AP3">
            <v>6.5133571199795945E-2</v>
          </cell>
          <cell r="AQ3">
            <v>8.1167276757683607E-2</v>
          </cell>
          <cell r="AR3">
            <v>5.6412098101030449E-2</v>
          </cell>
          <cell r="AS3">
            <v>7.3769686388147931E-2</v>
          </cell>
          <cell r="AT3">
            <v>9.4606508037080608E-2</v>
          </cell>
          <cell r="AU3">
            <v>3.7810516080132459E-2</v>
          </cell>
          <cell r="AV3">
            <v>6.3296291674572971E-2</v>
          </cell>
          <cell r="AW3">
            <v>7.7786270387704678E-2</v>
          </cell>
          <cell r="AX3">
            <v>1.425987392908599E-2</v>
          </cell>
          <cell r="AY3">
            <v>7.4674481309153121E-2</v>
          </cell>
          <cell r="AZ3">
            <v>9.5456351798330924E-2</v>
          </cell>
          <cell r="BA3">
            <v>0.12080389828154935</v>
          </cell>
          <cell r="BB3">
            <v>0.13230455190320287</v>
          </cell>
          <cell r="BC3">
            <v>0.10565977749953201</v>
          </cell>
          <cell r="BD3">
            <v>6.1404690839279824E-2</v>
          </cell>
          <cell r="BE3">
            <v>3.7368518841391855E-2</v>
          </cell>
          <cell r="BF3">
            <v>6.3280804686087197E-2</v>
          </cell>
          <cell r="BG3">
            <v>7.5863384231134021E-2</v>
          </cell>
          <cell r="BH3">
            <v>-4.4456663380507246E-3</v>
          </cell>
          <cell r="BI3">
            <v>-5.8627533741211532E-2</v>
          </cell>
          <cell r="BJ3">
            <v>-4.9450797867576508E-2</v>
          </cell>
          <cell r="BK3">
            <v>-7.5895123227775155E-2</v>
          </cell>
          <cell r="BL3">
            <v>-5.9752064043966477E-2</v>
          </cell>
          <cell r="BM3">
            <v>-8.0680749331728516E-2</v>
          </cell>
          <cell r="BN3">
            <v>-0.12504561037404741</v>
          </cell>
          <cell r="BO3">
            <v>-0.21778269713093829</v>
          </cell>
          <cell r="BP3">
            <v>-0.20185902121547564</v>
          </cell>
        </row>
        <row r="4">
          <cell r="A4" t="str">
            <v>Omsättning</v>
          </cell>
          <cell r="B4">
            <v>879940570.21000004</v>
          </cell>
          <cell r="C4">
            <v>900800986.57999992</v>
          </cell>
          <cell r="D4">
            <v>796763968.04000008</v>
          </cell>
          <cell r="E4">
            <v>1163715717.01</v>
          </cell>
          <cell r="F4">
            <v>1186231282</v>
          </cell>
          <cell r="G4">
            <v>1314348644.4100001</v>
          </cell>
          <cell r="H4">
            <v>1267746705.2799997</v>
          </cell>
          <cell r="I4">
            <v>1482035550.5900002</v>
          </cell>
          <cell r="J4">
            <v>1440591666.8800001</v>
          </cell>
          <cell r="K4">
            <v>1480087813.1110001</v>
          </cell>
          <cell r="L4">
            <v>1422295894</v>
          </cell>
          <cell r="M4">
            <v>1609912727</v>
          </cell>
          <cell r="N4">
            <v>1356923233.3299999</v>
          </cell>
          <cell r="O4">
            <v>1431158249</v>
          </cell>
          <cell r="P4">
            <v>1414686299</v>
          </cell>
          <cell r="Q4">
            <v>1622000119</v>
          </cell>
          <cell r="R4">
            <v>1569425915</v>
          </cell>
          <cell r="S4">
            <v>1706367080</v>
          </cell>
          <cell r="T4">
            <v>1490998207</v>
          </cell>
          <cell r="U4">
            <v>1620187762</v>
          </cell>
          <cell r="V4">
            <v>1465392200</v>
          </cell>
          <cell r="W4">
            <v>1398610029</v>
          </cell>
          <cell r="X4">
            <v>1254221267</v>
          </cell>
          <cell r="Y4">
            <v>1374513719</v>
          </cell>
          <cell r="Z4">
            <v>1345927813</v>
          </cell>
          <cell r="AA4">
            <v>1459575181</v>
          </cell>
          <cell r="AB4">
            <v>1401984570</v>
          </cell>
          <cell r="AC4">
            <v>1661123641</v>
          </cell>
          <cell r="AD4">
            <v>1607003758</v>
          </cell>
          <cell r="AE4">
            <v>1587552136</v>
          </cell>
          <cell r="AF4">
            <v>1517384728</v>
          </cell>
          <cell r="AG4">
            <v>1715807363</v>
          </cell>
          <cell r="AH4">
            <v>1670348654.4300001</v>
          </cell>
          <cell r="AI4">
            <v>1647842145.1900001</v>
          </cell>
          <cell r="AJ4">
            <v>1458527912</v>
          </cell>
          <cell r="AK4">
            <v>1603891302</v>
          </cell>
          <cell r="AL4">
            <v>1480026148</v>
          </cell>
          <cell r="AM4">
            <v>1522946869.3000002</v>
          </cell>
          <cell r="AN4">
            <v>1444233555.6028514</v>
          </cell>
          <cell r="AO4">
            <v>1620031335.8490539</v>
          </cell>
          <cell r="AP4">
            <v>1576425536.4883177</v>
          </cell>
          <cell r="AQ4">
            <v>1646560319.3277211</v>
          </cell>
          <cell r="AR4">
            <v>1525705800.6223195</v>
          </cell>
          <cell r="AS4">
            <v>1739540539.4336109</v>
          </cell>
          <cell r="AT4">
            <v>1725565651.6759589</v>
          </cell>
          <cell r="AU4">
            <v>1708817614.75857</v>
          </cell>
          <cell r="AV4">
            <v>1622277319.9880977</v>
          </cell>
          <cell r="AW4">
            <v>1874852910.1843674</v>
          </cell>
          <cell r="AX4">
            <v>1750172000.3252192</v>
          </cell>
          <cell r="AY4">
            <v>1836422683.7926104</v>
          </cell>
          <cell r="AZ4">
            <v>1777133994.559335</v>
          </cell>
          <cell r="BA4">
            <v>2101342450.4391465</v>
          </cell>
          <cell r="BB4">
            <v>1981727722.5817795</v>
          </cell>
          <cell r="BC4">
            <v>2030458695.957231</v>
          </cell>
          <cell r="BD4">
            <v>1886258358.0752254</v>
          </cell>
          <cell r="BE4">
            <v>2179866505.3905983</v>
          </cell>
          <cell r="BF4">
            <v>2107133047.5354815</v>
          </cell>
          <cell r="BG4">
            <v>2184496164.1740818</v>
          </cell>
          <cell r="BH4">
            <v>1877872682.7878635</v>
          </cell>
          <cell r="BI4">
            <v>2052066308.2944741</v>
          </cell>
          <cell r="BJ4">
            <v>2002933637.1217139</v>
          </cell>
          <cell r="BK4">
            <v>2018703558.6034877</v>
          </cell>
          <cell r="BL4">
            <v>1765665913.9795079</v>
          </cell>
          <cell r="BM4">
            <v>1886504060.8628821</v>
          </cell>
          <cell r="BN4">
            <v>1752475577.9291184</v>
          </cell>
          <cell r="BO4">
            <v>1579064852.902997</v>
          </cell>
          <cell r="BP4">
            <v>1409250320.7900763</v>
          </cell>
        </row>
        <row r="5">
          <cell r="A5" t="str">
            <v>Oms mkr</v>
          </cell>
          <cell r="B5">
            <v>879.94057021000003</v>
          </cell>
          <cell r="C5">
            <v>900.80098657999997</v>
          </cell>
          <cell r="D5">
            <v>796.76396804000012</v>
          </cell>
          <cell r="E5">
            <v>1163.7157170099999</v>
          </cell>
          <cell r="F5">
            <v>1186.231282</v>
          </cell>
          <cell r="G5">
            <v>1314.3486444100001</v>
          </cell>
          <cell r="H5">
            <v>1267.7467052799998</v>
          </cell>
          <cell r="I5">
            <v>1482.0355505900002</v>
          </cell>
          <cell r="J5">
            <v>1440.59166688</v>
          </cell>
          <cell r="K5">
            <v>1480.0878131110001</v>
          </cell>
          <cell r="L5">
            <v>1422.2958940000001</v>
          </cell>
          <cell r="M5">
            <v>1609.9127269999999</v>
          </cell>
          <cell r="N5">
            <v>1356.9232333299999</v>
          </cell>
          <cell r="O5">
            <v>1431.1582490000001</v>
          </cell>
          <cell r="P5">
            <v>1414.686299</v>
          </cell>
          <cell r="Q5">
            <v>1622.000119</v>
          </cell>
          <cell r="R5">
            <v>1569.425915</v>
          </cell>
          <cell r="S5">
            <v>1706.36708</v>
          </cell>
          <cell r="T5">
            <v>1490.9982070000001</v>
          </cell>
          <cell r="U5">
            <v>1620.187762</v>
          </cell>
          <cell r="V5">
            <v>1465.3922</v>
          </cell>
          <cell r="W5">
            <v>1398.6100289999999</v>
          </cell>
          <cell r="X5">
            <v>1254.2212669999999</v>
          </cell>
          <cell r="Y5">
            <v>1374.513719</v>
          </cell>
          <cell r="Z5">
            <v>1345.927813</v>
          </cell>
          <cell r="AA5">
            <v>1459.5751809999999</v>
          </cell>
          <cell r="AB5">
            <v>1401.9845700000001</v>
          </cell>
          <cell r="AC5">
            <v>1661.1236409999999</v>
          </cell>
          <cell r="AD5">
            <v>1607.0037580000001</v>
          </cell>
          <cell r="AE5">
            <v>1587.552136</v>
          </cell>
          <cell r="AF5">
            <v>1517.384728</v>
          </cell>
          <cell r="AG5">
            <v>1715.8073629999999</v>
          </cell>
          <cell r="AH5">
            <v>1670.3486544300001</v>
          </cell>
          <cell r="AI5">
            <v>1647.8421451900001</v>
          </cell>
          <cell r="AJ5">
            <v>1458.527912</v>
          </cell>
          <cell r="AK5">
            <v>1603.891302</v>
          </cell>
          <cell r="AL5">
            <v>1480.0261479999999</v>
          </cell>
          <cell r="AM5">
            <v>1522.9468693000001</v>
          </cell>
          <cell r="AN5">
            <v>1444.2335556028513</v>
          </cell>
          <cell r="AO5">
            <v>1620.0313358490539</v>
          </cell>
          <cell r="AP5">
            <v>1576.4255364883177</v>
          </cell>
          <cell r="AQ5">
            <v>1646.5603193277211</v>
          </cell>
          <cell r="AR5">
            <v>1525.7058006223194</v>
          </cell>
          <cell r="AS5">
            <v>1739.540539433611</v>
          </cell>
          <cell r="AT5">
            <v>1725.5656516759589</v>
          </cell>
          <cell r="AU5">
            <v>1708.81761475857</v>
          </cell>
          <cell r="AV5">
            <v>1622.2773199880976</v>
          </cell>
          <cell r="AW5">
            <v>1874.8529101843674</v>
          </cell>
          <cell r="AX5">
            <v>1750.1720003252192</v>
          </cell>
          <cell r="AY5">
            <v>1836.4226837926103</v>
          </cell>
          <cell r="AZ5">
            <v>1777.133994559335</v>
          </cell>
          <cell r="BA5">
            <v>2101.3424504391464</v>
          </cell>
          <cell r="BB5">
            <v>1981.7277225817795</v>
          </cell>
          <cell r="BC5">
            <v>2030.4586959572312</v>
          </cell>
          <cell r="BD5">
            <v>1886.2583580752253</v>
          </cell>
          <cell r="BE5">
            <v>2179.8665053905984</v>
          </cell>
          <cell r="BF5">
            <v>2107.1330475354816</v>
          </cell>
          <cell r="BG5">
            <v>2184.496164174082</v>
          </cell>
          <cell r="BH5">
            <v>1877.8726827878636</v>
          </cell>
          <cell r="BI5">
            <v>2052.0663082944743</v>
          </cell>
          <cell r="BJ5">
            <v>2002.9336371217139</v>
          </cell>
          <cell r="BK5">
            <v>2018.7035586034876</v>
          </cell>
          <cell r="BL5">
            <v>1765.6659139795079</v>
          </cell>
          <cell r="BM5">
            <v>1886.5040608628822</v>
          </cell>
          <cell r="BN5">
            <v>1752.4755779291183</v>
          </cell>
          <cell r="BO5">
            <v>1579.064852902997</v>
          </cell>
          <cell r="BP5">
            <v>1409.2503207900763</v>
          </cell>
        </row>
        <row r="23">
          <cell r="T23" t="str">
            <v>First year</v>
          </cell>
          <cell r="U23" t="str">
            <v>First quarter</v>
          </cell>
        </row>
        <row r="24">
          <cell r="T24">
            <v>2009</v>
          </cell>
          <cell r="U24">
            <v>1</v>
          </cell>
        </row>
        <row r="25">
          <cell r="T25" t="str">
            <v>Last year</v>
          </cell>
          <cell r="U25" t="str">
            <v>Last quarter</v>
          </cell>
          <cell r="X25" t="str">
            <v>Headers</v>
          </cell>
        </row>
        <row r="26">
          <cell r="T26">
            <v>2020</v>
          </cell>
          <cell r="U26">
            <v>3</v>
          </cell>
          <cell r="X26" t="str">
            <v>Omsättningens utveckling per yrkesområde i Stockholm tredje kvartalet 2020</v>
          </cell>
        </row>
        <row r="27">
          <cell r="X27" t="str">
            <v>Omsättningens andel per yrkesområde i Stockholm tredje kvartalet 2020</v>
          </cell>
        </row>
        <row r="28">
          <cell r="S28" t="str">
            <v>Q3 2020</v>
          </cell>
          <cell r="T28" t="str">
            <v>Q3 2019</v>
          </cell>
          <cell r="U28" t="str">
            <v>förändring</v>
          </cell>
          <cell r="V28" t="str">
            <v>andel</v>
          </cell>
        </row>
        <row r="29">
          <cell r="R29" t="str">
            <v>Bygg</v>
          </cell>
          <cell r="S29">
            <v>1693588.46</v>
          </cell>
          <cell r="T29">
            <v>2351215.3200000003</v>
          </cell>
          <cell r="U29">
            <v>-0.27969656985732821</v>
          </cell>
          <cell r="V29">
            <v>1.2017655309459246E-3</v>
          </cell>
        </row>
        <row r="30">
          <cell r="R30" t="str">
            <v>Ekonomi/Finans</v>
          </cell>
          <cell r="S30">
            <v>183021981.4042058</v>
          </cell>
          <cell r="T30">
            <v>237883834.98341963</v>
          </cell>
          <cell r="U30">
            <v>-0.23062455497675019</v>
          </cell>
          <cell r="V30">
            <v>0.12987187492822225</v>
          </cell>
        </row>
        <row r="31">
          <cell r="R31" t="str">
            <v>Försäljning</v>
          </cell>
          <cell r="S31">
            <v>16589647.492828688</v>
          </cell>
          <cell r="T31">
            <v>24814332.901882581</v>
          </cell>
          <cell r="U31">
            <v>-0.33144898319752591</v>
          </cell>
          <cell r="V31">
            <v>1.1771966447754962E-2</v>
          </cell>
        </row>
        <row r="32">
          <cell r="R32" t="str">
            <v>Försäljning/Marknadsföring</v>
          </cell>
          <cell r="S32">
            <v>0</v>
          </cell>
          <cell r="T32">
            <v>0</v>
          </cell>
          <cell r="U32" t="e">
            <v>#DIV/0!</v>
          </cell>
          <cell r="V32">
            <v>0</v>
          </cell>
        </row>
        <row r="33">
          <cell r="R33" t="str">
            <v>Hotell/Restaurang/Turism</v>
          </cell>
          <cell r="S33">
            <v>6107648</v>
          </cell>
          <cell r="T33">
            <v>36463671.892499067</v>
          </cell>
          <cell r="U33">
            <v>-0.8325004673691021</v>
          </cell>
          <cell r="V33">
            <v>4.3339695651627283E-3</v>
          </cell>
        </row>
        <row r="34">
          <cell r="R34" t="str">
            <v>Hälso- och sjukvård</v>
          </cell>
          <cell r="S34">
            <v>99389511.129999995</v>
          </cell>
          <cell r="T34">
            <v>122545130.70425002</v>
          </cell>
          <cell r="U34">
            <v>-0.18895585194758752</v>
          </cell>
          <cell r="V34">
            <v>7.052651304296223E-2</v>
          </cell>
        </row>
        <row r="35">
          <cell r="R35" t="str">
            <v>Industri/Tillverkning</v>
          </cell>
          <cell r="S35">
            <v>119027805.77947858</v>
          </cell>
          <cell r="T35">
            <v>141774810.33905694</v>
          </cell>
          <cell r="U35">
            <v>-0.16044461287007544</v>
          </cell>
          <cell r="V35">
            <v>8.4461790800052727E-2</v>
          </cell>
        </row>
        <row r="36">
          <cell r="R36" t="str">
            <v>IT</v>
          </cell>
          <cell r="S36">
            <v>232874000.11327839</v>
          </cell>
          <cell r="T36">
            <v>355850582.14467174</v>
          </cell>
          <cell r="U36">
            <v>-0.34558488366164025</v>
          </cell>
          <cell r="V36">
            <v>0.16524672492727974</v>
          </cell>
        </row>
        <row r="37">
          <cell r="R37" t="str">
            <v>Kontor/Administration</v>
          </cell>
          <cell r="S37">
            <v>190783044.83749735</v>
          </cell>
          <cell r="T37">
            <v>260132391.13550955</v>
          </cell>
          <cell r="U37">
            <v>-0.26659250697421361</v>
          </cell>
          <cell r="V37">
            <v>0.13537910335939296</v>
          </cell>
        </row>
        <row r="38">
          <cell r="R38" t="str">
            <v>Lager/Industri</v>
          </cell>
          <cell r="S38">
            <v>0</v>
          </cell>
          <cell r="T38">
            <v>0</v>
          </cell>
          <cell r="U38" t="e">
            <v>#DIV/0!</v>
          </cell>
          <cell r="V38">
            <v>0</v>
          </cell>
        </row>
        <row r="39">
          <cell r="R39" t="str">
            <v>Lager/Logistik</v>
          </cell>
          <cell r="S39">
            <v>320214239.47506565</v>
          </cell>
          <cell r="T39">
            <v>303300112.35297197</v>
          </cell>
          <cell r="U39">
            <v>5.5766966226539018E-2</v>
          </cell>
          <cell r="V39">
            <v>0.22722310916029606</v>
          </cell>
        </row>
        <row r="40">
          <cell r="R40" t="str">
            <v>Marknadsföring/Information</v>
          </cell>
          <cell r="S40">
            <v>30829504.837073661</v>
          </cell>
          <cell r="T40">
            <v>41123193.526492096</v>
          </cell>
          <cell r="U40">
            <v>-0.25031345590383458</v>
          </cell>
          <cell r="V40">
            <v>2.1876528521767195E-2</v>
          </cell>
        </row>
        <row r="41">
          <cell r="R41" t="str">
            <v>Pedagogik</v>
          </cell>
          <cell r="S41">
            <v>0</v>
          </cell>
          <cell r="T41">
            <v>0</v>
          </cell>
          <cell r="U41" t="e">
            <v>#DIV/0!</v>
          </cell>
          <cell r="V41">
            <v>0</v>
          </cell>
        </row>
        <row r="42">
          <cell r="R42" t="str">
            <v>Teknik</v>
          </cell>
          <cell r="S42">
            <v>126363237.63130555</v>
          </cell>
          <cell r="T42">
            <v>153606415.83254814</v>
          </cell>
          <cell r="U42">
            <v>-0.1773570332566145</v>
          </cell>
          <cell r="V42">
            <v>8.9666992277469784E-2</v>
          </cell>
        </row>
        <row r="43">
          <cell r="R43" t="str">
            <v>Telefoni/Callcenter</v>
          </cell>
          <cell r="S43">
            <v>45753689.884930462</v>
          </cell>
          <cell r="T43">
            <v>52091641.359179147</v>
          </cell>
          <cell r="U43">
            <v>-0.12166926034347092</v>
          </cell>
          <cell r="V43">
            <v>3.2466687578456124E-2</v>
          </cell>
        </row>
        <row r="44">
          <cell r="R44" t="str">
            <v>Övrigt</v>
          </cell>
          <cell r="S44">
            <v>36602421.744412005</v>
          </cell>
          <cell r="T44">
            <v>33728581.487027071</v>
          </cell>
          <cell r="U44">
            <v>8.5204895393845445E-2</v>
          </cell>
          <cell r="V44">
            <v>2.5972973860237541E-2</v>
          </cell>
        </row>
        <row r="80">
          <cell r="C80" t="str">
            <v>Tillväxt</v>
          </cell>
          <cell r="D80" t="str">
            <v>Andel</v>
          </cell>
          <cell r="G80" t="str">
            <v>Sorted alphabetically and ranked</v>
          </cell>
        </row>
        <row r="81">
          <cell r="A81">
            <v>1</v>
          </cell>
          <cell r="B81" t="str">
            <v>Bygg</v>
          </cell>
          <cell r="C81">
            <v>-0.27969656985732821</v>
          </cell>
          <cell r="D81">
            <v>1.2017655309459246E-3</v>
          </cell>
          <cell r="G81">
            <v>1</v>
          </cell>
          <cell r="H81" t="str">
            <v>Bygg</v>
          </cell>
          <cell r="I81">
            <v>1.2017655309459246E-3</v>
          </cell>
        </row>
        <row r="82">
          <cell r="A82">
            <v>2</v>
          </cell>
          <cell r="B82" t="str">
            <v>Hotell/Restaurang/Turism</v>
          </cell>
          <cell r="C82">
            <v>-0.8325004673691021</v>
          </cell>
          <cell r="D82">
            <v>4.3339695651627283E-3</v>
          </cell>
          <cell r="G82">
            <v>10</v>
          </cell>
          <cell r="H82" t="str">
            <v>Ekonomi/Finans</v>
          </cell>
          <cell r="I82">
            <v>0.12987187492822225</v>
          </cell>
        </row>
        <row r="83">
          <cell r="A83">
            <v>3</v>
          </cell>
          <cell r="B83" t="str">
            <v>Försäljning</v>
          </cell>
          <cell r="C83">
            <v>-0.33144898319752591</v>
          </cell>
          <cell r="D83">
            <v>1.1771966447754962E-2</v>
          </cell>
          <cell r="G83">
            <v>3</v>
          </cell>
          <cell r="H83" t="str">
            <v>Försäljning</v>
          </cell>
          <cell r="I83">
            <v>1.1771966447754962E-2</v>
          </cell>
        </row>
        <row r="84">
          <cell r="A84">
            <v>4</v>
          </cell>
          <cell r="B84" t="str">
            <v>Marknadsföring/Information</v>
          </cell>
          <cell r="C84">
            <v>-0.25031345590383458</v>
          </cell>
          <cell r="D84">
            <v>2.1876528521767195E-2</v>
          </cell>
          <cell r="G84">
            <v>7</v>
          </cell>
          <cell r="H84" t="str">
            <v>Hälso- och sjukvård</v>
          </cell>
          <cell r="I84">
            <v>7.052651304296223E-2</v>
          </cell>
        </row>
        <row r="85">
          <cell r="A85">
            <v>5</v>
          </cell>
          <cell r="B85" t="str">
            <v>Övrigt</v>
          </cell>
          <cell r="C85">
            <v>8.5204895393845445E-2</v>
          </cell>
          <cell r="D85">
            <v>2.5972973860237541E-2</v>
          </cell>
          <cell r="G85">
            <v>2</v>
          </cell>
          <cell r="H85" t="str">
            <v>Hotell/Restaurang/Turism</v>
          </cell>
          <cell r="I85">
            <v>4.3339695651627283E-3</v>
          </cell>
        </row>
        <row r="86">
          <cell r="A86">
            <v>6</v>
          </cell>
          <cell r="B86" t="str">
            <v>Telefoni/Callcenter</v>
          </cell>
          <cell r="C86">
            <v>-0.12166926034347092</v>
          </cell>
          <cell r="D86">
            <v>3.2466687578456124E-2</v>
          </cell>
          <cell r="G86">
            <v>8</v>
          </cell>
          <cell r="H86" t="str">
            <v>Industri/Tillverkning</v>
          </cell>
          <cell r="I86">
            <v>8.4461790800052727E-2</v>
          </cell>
        </row>
        <row r="87">
          <cell r="A87">
            <v>7</v>
          </cell>
          <cell r="B87" t="str">
            <v>Hälso- och sjukvård</v>
          </cell>
          <cell r="C87">
            <v>-0.18895585194758752</v>
          </cell>
          <cell r="D87">
            <v>7.052651304296223E-2</v>
          </cell>
          <cell r="G87">
            <v>12</v>
          </cell>
          <cell r="H87" t="str">
            <v>IT</v>
          </cell>
          <cell r="I87">
            <v>0.16524672492727974</v>
          </cell>
        </row>
        <row r="88">
          <cell r="A88">
            <v>8</v>
          </cell>
          <cell r="B88" t="str">
            <v>Industri/Tillverkning</v>
          </cell>
          <cell r="C88">
            <v>-0.16044461287007544</v>
          </cell>
          <cell r="D88">
            <v>8.4461790800052727E-2</v>
          </cell>
          <cell r="G88">
            <v>11</v>
          </cell>
          <cell r="H88" t="str">
            <v>Kontor/Administration</v>
          </cell>
          <cell r="I88">
            <v>0.13537910335939296</v>
          </cell>
        </row>
        <row r="89">
          <cell r="A89">
            <v>9</v>
          </cell>
          <cell r="B89" t="str">
            <v>Teknik</v>
          </cell>
          <cell r="C89">
            <v>-0.1773570332566145</v>
          </cell>
          <cell r="D89">
            <v>8.9666992277469784E-2</v>
          </cell>
          <cell r="G89">
            <v>13</v>
          </cell>
          <cell r="H89" t="str">
            <v>Lager/Logistik</v>
          </cell>
          <cell r="I89">
            <v>0.22722310916029606</v>
          </cell>
        </row>
        <row r="90">
          <cell r="A90">
            <v>10</v>
          </cell>
          <cell r="B90" t="str">
            <v>Ekonomi/Finans</v>
          </cell>
          <cell r="C90">
            <v>-0.23062455497675019</v>
          </cell>
          <cell r="D90">
            <v>0.12987187492822225</v>
          </cell>
          <cell r="G90">
            <v>4</v>
          </cell>
          <cell r="H90" t="str">
            <v>Marknadsföring/Information</v>
          </cell>
          <cell r="I90">
            <v>2.1876528521767195E-2</v>
          </cell>
        </row>
        <row r="91">
          <cell r="A91">
            <v>11</v>
          </cell>
          <cell r="B91" t="str">
            <v>Kontor/Administration</v>
          </cell>
          <cell r="C91">
            <v>-0.26659250697421361</v>
          </cell>
          <cell r="D91">
            <v>0.13537910335939296</v>
          </cell>
          <cell r="G91">
            <v>9</v>
          </cell>
          <cell r="H91" t="str">
            <v>Teknik</v>
          </cell>
          <cell r="I91">
            <v>8.9666992277469784E-2</v>
          </cell>
        </row>
        <row r="92">
          <cell r="A92">
            <v>12</v>
          </cell>
          <cell r="B92" t="str">
            <v>IT</v>
          </cell>
          <cell r="C92">
            <v>-0.34558488366164025</v>
          </cell>
          <cell r="D92">
            <v>0.16524672492727974</v>
          </cell>
          <cell r="G92">
            <v>6</v>
          </cell>
          <cell r="H92" t="str">
            <v>Telefoni/Callcenter</v>
          </cell>
          <cell r="I92">
            <v>3.2466687578456124E-2</v>
          </cell>
        </row>
        <row r="93">
          <cell r="A93">
            <v>13</v>
          </cell>
          <cell r="B93" t="str">
            <v>Lager/Logistik</v>
          </cell>
          <cell r="C93">
            <v>5.5766966226539018E-2</v>
          </cell>
          <cell r="D93">
            <v>0.22722310916029606</v>
          </cell>
          <cell r="G93">
            <v>5</v>
          </cell>
          <cell r="H93" t="str">
            <v>Övrigt</v>
          </cell>
          <cell r="I93">
            <v>2.5972973860237541E-2</v>
          </cell>
        </row>
        <row r="95">
          <cell r="B95" t="str">
            <v>Stockholm</v>
          </cell>
        </row>
        <row r="97">
          <cell r="B97" t="str">
            <v>Omsättning Stockholm 2020</v>
          </cell>
          <cell r="I97" t="str">
            <v>Omsättning Stockholm Sverige 2019</v>
          </cell>
        </row>
        <row r="98">
          <cell r="C98" t="str">
            <v>Entreprenad</v>
          </cell>
          <cell r="D98" t="str">
            <v>Omställning</v>
          </cell>
          <cell r="E98" t="str">
            <v>Rekrytering</v>
          </cell>
          <cell r="F98" t="str">
            <v>Uthyrning</v>
          </cell>
          <cell r="G98" t="str">
            <v>Totalt</v>
          </cell>
          <cell r="J98" t="str">
            <v>Entreprenad</v>
          </cell>
          <cell r="K98" t="str">
            <v>Omställning</v>
          </cell>
          <cell r="L98" t="str">
            <v>Rekrytering</v>
          </cell>
          <cell r="M98" t="str">
            <v>Uthyrning</v>
          </cell>
          <cell r="N98" t="str">
            <v>Totalt</v>
          </cell>
        </row>
        <row r="100">
          <cell r="B100" t="str">
            <v>Omsättning i urvalet, Mkr</v>
          </cell>
          <cell r="I100" t="str">
            <v>Omsättning i urvalet, Mkr</v>
          </cell>
        </row>
        <row r="101">
          <cell r="B101" t="str">
            <v>Kv 1</v>
          </cell>
          <cell r="C101">
            <v>91.255585859999997</v>
          </cell>
          <cell r="D101">
            <v>25.706195413749999</v>
          </cell>
          <cell r="E101">
            <v>75.151803766800001</v>
          </cell>
          <cell r="F101">
            <v>1560.3619928885685</v>
          </cell>
          <cell r="G101">
            <v>1752.4755779291183</v>
          </cell>
          <cell r="I101" t="str">
            <v>Kv 1</v>
          </cell>
          <cell r="J101">
            <v>159.30033781</v>
          </cell>
          <cell r="K101">
            <v>19.193146185</v>
          </cell>
          <cell r="L101">
            <v>109.66918714189998</v>
          </cell>
          <cell r="M101">
            <v>1714.770965984814</v>
          </cell>
          <cell r="N101">
            <v>2002.9336371217139</v>
          </cell>
        </row>
        <row r="102">
          <cell r="B102" t="str">
            <v>Kv 2</v>
          </cell>
          <cell r="C102">
            <v>75.843650709999991</v>
          </cell>
          <cell r="D102">
            <v>32.069927119999996</v>
          </cell>
          <cell r="E102">
            <v>55.451784285132042</v>
          </cell>
          <cell r="F102">
            <v>1415.699490787865</v>
          </cell>
          <cell r="G102">
            <v>1579.064852902997</v>
          </cell>
          <cell r="I102" t="str">
            <v>Kv 2</v>
          </cell>
          <cell r="J102">
            <v>184.59638885000001</v>
          </cell>
          <cell r="K102">
            <v>21.15482703</v>
          </cell>
          <cell r="L102">
            <v>104.66702552999999</v>
          </cell>
          <cell r="M102">
            <v>1708.2853171934876</v>
          </cell>
          <cell r="N102">
            <v>2018.7035586034876</v>
          </cell>
        </row>
        <row r="103">
          <cell r="B103" t="str">
            <v>Kv 3</v>
          </cell>
          <cell r="C103">
            <v>78.073615079999996</v>
          </cell>
          <cell r="D103">
            <v>35.21743987</v>
          </cell>
          <cell r="E103">
            <v>45.96051647834441</v>
          </cell>
          <cell r="F103">
            <v>1249.9987493617318</v>
          </cell>
          <cell r="G103">
            <v>1409.2503207900763</v>
          </cell>
          <cell r="I103" t="str">
            <v>Kv 3</v>
          </cell>
          <cell r="J103">
            <v>94.527283089999884</v>
          </cell>
          <cell r="K103">
            <v>27.838659979999999</v>
          </cell>
          <cell r="L103">
            <v>71.84303534</v>
          </cell>
          <cell r="M103">
            <v>1571.456935569508</v>
          </cell>
          <cell r="N103">
            <v>1765.6659139795079</v>
          </cell>
        </row>
        <row r="104">
          <cell r="B104" t="str">
            <v>Kv 4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Kv 4</v>
          </cell>
          <cell r="J104">
            <v>103.51292221999999</v>
          </cell>
          <cell r="K104">
            <v>23.648438741355928</v>
          </cell>
          <cell r="L104">
            <v>87.312295465280002</v>
          </cell>
          <cell r="M104">
            <v>1672.030404436246</v>
          </cell>
          <cell r="N104">
            <v>1886.5040608628822</v>
          </cell>
        </row>
        <row r="105">
          <cell r="B105" t="str">
            <v>Ack.</v>
          </cell>
          <cell r="C105">
            <v>245.17285164999998</v>
          </cell>
          <cell r="D105">
            <v>92.993562403749991</v>
          </cell>
          <cell r="E105">
            <v>176.56410453027644</v>
          </cell>
          <cell r="F105">
            <v>4226.0602330381653</v>
          </cell>
          <cell r="G105">
            <v>4740.7907516221912</v>
          </cell>
          <cell r="I105" t="str">
            <v>Ack.</v>
          </cell>
          <cell r="J105">
            <v>541.93693196999982</v>
          </cell>
          <cell r="K105">
            <v>91.835071936355931</v>
          </cell>
          <cell r="L105">
            <v>373.49154347717996</v>
          </cell>
          <cell r="M105">
            <v>6666.5436231840558</v>
          </cell>
          <cell r="N105">
            <v>7673.807170567592</v>
          </cell>
        </row>
        <row r="106">
          <cell r="B106" t="str">
            <v>Jämförelse mot 2019</v>
          </cell>
        </row>
        <row r="107">
          <cell r="B107" t="str">
            <v>Kv 1</v>
          </cell>
          <cell r="C107">
            <v>-0.42714756845750101</v>
          </cell>
          <cell r="D107">
            <v>0.33934244891231735</v>
          </cell>
          <cell r="E107">
            <v>-0.31474094296366262</v>
          </cell>
          <cell r="F107">
            <v>-9.004641212103015E-2</v>
          </cell>
          <cell r="G107">
            <v>-0.12504561037404749</v>
          </cell>
        </row>
        <row r="108">
          <cell r="B108" t="str">
            <v>Kv 2</v>
          </cell>
          <cell r="C108">
            <v>-0.58913795019235571</v>
          </cell>
          <cell r="D108">
            <v>0.51596262519760239</v>
          </cell>
          <cell r="E108">
            <v>-0.47020769908820725</v>
          </cell>
          <cell r="F108">
            <v>-0.17127456605803226</v>
          </cell>
          <cell r="G108">
            <v>-0.21778269713093823</v>
          </cell>
        </row>
        <row r="109">
          <cell r="B109" t="str">
            <v>Kv 3</v>
          </cell>
          <cell r="C109">
            <v>-0.17406263538045696</v>
          </cell>
          <cell r="D109">
            <v>0.26505513897943023</v>
          </cell>
          <cell r="E109">
            <v>-0.36026482927907411</v>
          </cell>
          <cell r="F109">
            <v>-0.20456060801391118</v>
          </cell>
          <cell r="G109">
            <v>-0.20185902121547561</v>
          </cell>
        </row>
        <row r="110">
          <cell r="B110" t="str">
            <v>Kv 4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B111" t="str">
            <v>Ack.</v>
          </cell>
          <cell r="C111">
            <v>-0.44078598298071414</v>
          </cell>
          <cell r="D111">
            <v>0.36380926944738845</v>
          </cell>
          <cell r="E111">
            <v>-0.38302967193856585</v>
          </cell>
          <cell r="F111">
            <v>-0.15385943575544414</v>
          </cell>
          <cell r="G111">
            <v>-0.1808290214361894</v>
          </cell>
        </row>
        <row r="112">
          <cell r="B112" t="str">
            <v>Andel av total omsättning</v>
          </cell>
        </row>
        <row r="113">
          <cell r="B113" t="str">
            <v>Kv 1</v>
          </cell>
          <cell r="C113">
            <v>5.2072386633676089E-2</v>
          </cell>
          <cell r="D113">
            <v>1.4668504221968522E-2</v>
          </cell>
          <cell r="E113">
            <v>4.2883224572867418E-2</v>
          </cell>
          <cell r="F113">
            <v>0.89037588457148809</v>
          </cell>
          <cell r="G113">
            <v>1</v>
          </cell>
        </row>
        <row r="114">
          <cell r="B114" t="str">
            <v>Kv 2</v>
          </cell>
          <cell r="C114">
            <v>4.803073830094242E-2</v>
          </cell>
          <cell r="D114">
            <v>2.0309442681243739E-2</v>
          </cell>
          <cell r="E114">
            <v>3.5116850446761529E-2</v>
          </cell>
          <cell r="F114">
            <v>0.89654296857105231</v>
          </cell>
          <cell r="G114">
            <v>1</v>
          </cell>
        </row>
        <row r="115">
          <cell r="B115" t="str">
            <v>Kv 3</v>
          </cell>
          <cell r="C115">
            <v>5.5400814126640843E-2</v>
          </cell>
          <cell r="D115">
            <v>2.499019468042827E-2</v>
          </cell>
          <cell r="E115">
            <v>3.2613451138032948E-2</v>
          </cell>
          <cell r="F115">
            <v>0.88699554005489789</v>
          </cell>
          <cell r="G115">
            <v>1</v>
          </cell>
        </row>
        <row r="116">
          <cell r="B116" t="str">
            <v>Kv 4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B117" t="str">
            <v>Ack.</v>
          </cell>
          <cell r="C117">
            <v>5.1715602838220055E-2</v>
          </cell>
          <cell r="D117">
            <v>1.9615622640997116E-2</v>
          </cell>
          <cell r="E117">
            <v>3.7243597910298021E-2</v>
          </cell>
          <cell r="F117">
            <v>0.89142517661048493</v>
          </cell>
          <cell r="G117">
            <v>1</v>
          </cell>
        </row>
      </sheetData>
      <sheetData sheetId="12">
        <row r="1">
          <cell r="B1">
            <v>2004</v>
          </cell>
          <cell r="F1">
            <v>2005</v>
          </cell>
          <cell r="J1">
            <v>2006</v>
          </cell>
          <cell r="N1">
            <v>2007</v>
          </cell>
          <cell r="R1">
            <v>2008</v>
          </cell>
          <cell r="V1">
            <v>2009</v>
          </cell>
          <cell r="Z1">
            <v>2010</v>
          </cell>
          <cell r="AD1">
            <v>2011</v>
          </cell>
          <cell r="AH1">
            <v>2012</v>
          </cell>
          <cell r="AL1">
            <v>2013</v>
          </cell>
          <cell r="AP1">
            <v>2014</v>
          </cell>
          <cell r="AT1">
            <v>2015</v>
          </cell>
          <cell r="AX1">
            <v>2016</v>
          </cell>
          <cell r="BB1">
            <v>2017</v>
          </cell>
          <cell r="BF1">
            <v>2018</v>
          </cell>
          <cell r="BJ1">
            <v>2019</v>
          </cell>
          <cell r="BN1">
            <v>2020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1</v>
          </cell>
          <cell r="G2">
            <v>2</v>
          </cell>
          <cell r="H2">
            <v>3</v>
          </cell>
          <cell r="I2">
            <v>4</v>
          </cell>
          <cell r="J2">
            <v>1</v>
          </cell>
          <cell r="K2">
            <v>2</v>
          </cell>
          <cell r="L2">
            <v>3</v>
          </cell>
          <cell r="M2">
            <v>4</v>
          </cell>
          <cell r="N2">
            <v>1</v>
          </cell>
          <cell r="O2">
            <v>2</v>
          </cell>
          <cell r="P2">
            <v>3</v>
          </cell>
          <cell r="Q2">
            <v>4</v>
          </cell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1</v>
          </cell>
          <cell r="W2">
            <v>2</v>
          </cell>
          <cell r="X2">
            <v>3</v>
          </cell>
          <cell r="Y2">
            <v>4</v>
          </cell>
          <cell r="Z2">
            <v>1</v>
          </cell>
          <cell r="AA2">
            <v>2</v>
          </cell>
          <cell r="AB2">
            <v>3</v>
          </cell>
          <cell r="AC2">
            <v>4</v>
          </cell>
          <cell r="AD2">
            <v>1</v>
          </cell>
          <cell r="AE2">
            <v>2</v>
          </cell>
          <cell r="AF2">
            <v>3</v>
          </cell>
          <cell r="AG2">
            <v>4</v>
          </cell>
          <cell r="AH2">
            <v>1</v>
          </cell>
          <cell r="AI2">
            <v>2</v>
          </cell>
          <cell r="AJ2">
            <v>3</v>
          </cell>
          <cell r="AK2">
            <v>4</v>
          </cell>
          <cell r="AL2">
            <v>1</v>
          </cell>
          <cell r="AM2">
            <v>2</v>
          </cell>
          <cell r="AN2">
            <v>3</v>
          </cell>
          <cell r="AO2">
            <v>4</v>
          </cell>
          <cell r="AP2">
            <v>1</v>
          </cell>
          <cell r="AQ2">
            <v>2</v>
          </cell>
          <cell r="AR2">
            <v>3</v>
          </cell>
          <cell r="AS2">
            <v>4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1</v>
          </cell>
          <cell r="AY2">
            <v>2</v>
          </cell>
          <cell r="AZ2">
            <v>3</v>
          </cell>
          <cell r="BA2">
            <v>4</v>
          </cell>
          <cell r="BB2">
            <v>1</v>
          </cell>
          <cell r="BC2">
            <v>2</v>
          </cell>
          <cell r="BD2">
            <v>3</v>
          </cell>
          <cell r="BE2">
            <v>4</v>
          </cell>
          <cell r="BF2">
            <v>1</v>
          </cell>
          <cell r="BG2">
            <v>2</v>
          </cell>
          <cell r="BH2">
            <v>3</v>
          </cell>
          <cell r="BI2">
            <v>4</v>
          </cell>
          <cell r="BJ2">
            <v>1</v>
          </cell>
          <cell r="BK2">
            <v>2</v>
          </cell>
          <cell r="BL2">
            <v>3</v>
          </cell>
          <cell r="BM2">
            <v>4</v>
          </cell>
          <cell r="BN2">
            <v>1</v>
          </cell>
          <cell r="BO2">
            <v>2</v>
          </cell>
          <cell r="BP2">
            <v>3</v>
          </cell>
          <cell r="BQ2">
            <v>4</v>
          </cell>
        </row>
        <row r="3">
          <cell r="A3" t="str">
            <v>% förändring</v>
          </cell>
          <cell r="B3">
            <v>-0.16</v>
          </cell>
          <cell r="C3">
            <v>-0.02</v>
          </cell>
          <cell r="D3">
            <v>0.18</v>
          </cell>
          <cell r="E3">
            <v>0.3</v>
          </cell>
          <cell r="F3">
            <v>0.41</v>
          </cell>
          <cell r="G3">
            <v>0.43</v>
          </cell>
          <cell r="H3">
            <v>0.28999999999999998</v>
          </cell>
          <cell r="I3">
            <v>0.26</v>
          </cell>
          <cell r="J3">
            <v>0.31</v>
          </cell>
          <cell r="K3">
            <v>0.37</v>
          </cell>
          <cell r="L3">
            <v>0.45314709193525421</v>
          </cell>
          <cell r="M3">
            <v>0.48194797852498417</v>
          </cell>
          <cell r="N3">
            <v>0.43</v>
          </cell>
          <cell r="O3">
            <v>0.36655663334221894</v>
          </cell>
          <cell r="P3">
            <v>0.29833467644677247</v>
          </cell>
          <cell r="Q3">
            <v>0.15911641949781158</v>
          </cell>
          <cell r="R3">
            <v>0.25</v>
          </cell>
          <cell r="S3">
            <v>0.25</v>
          </cell>
          <cell r="T3">
            <v>9.1131078921433628E-2</v>
          </cell>
          <cell r="U3">
            <v>-0.12212328776994474</v>
          </cell>
          <cell r="V3">
            <v>-0.38497070331303651</v>
          </cell>
          <cell r="W3">
            <v>-0.46969951614943867</v>
          </cell>
          <cell r="X3">
            <v>-0.40682459079675432</v>
          </cell>
          <cell r="Y3">
            <v>-0.22840621443254913</v>
          </cell>
          <cell r="Z3">
            <v>0.10469980868204042</v>
          </cell>
          <cell r="AA3">
            <v>0.50981235328012509</v>
          </cell>
          <cell r="AB3">
            <v>0.77103495273592892</v>
          </cell>
          <cell r="AC3">
            <v>0.75278656869205196</v>
          </cell>
          <cell r="AD3">
            <v>0.741313517474402</v>
          </cell>
          <cell r="AE3">
            <v>0.5335549056712996</v>
          </cell>
          <cell r="AF3">
            <v>0.35128323888923152</v>
          </cell>
          <cell r="AG3">
            <v>0.15122297667370535</v>
          </cell>
          <cell r="AH3">
            <v>4.2925895237576825E-2</v>
          </cell>
          <cell r="AI3">
            <v>-1.7135471407038975E-2</v>
          </cell>
          <cell r="AJ3">
            <v>-7.4648025678869689E-2</v>
          </cell>
          <cell r="AK3">
            <v>-1.3695355614830177E-2</v>
          </cell>
          <cell r="AL3">
            <v>-0.10472878048774262</v>
          </cell>
          <cell r="AM3">
            <v>-4.8474085761565637E-2</v>
          </cell>
          <cell r="AN3">
            <v>2.8691305685248996E-3</v>
          </cell>
          <cell r="AO3">
            <v>4.1804017714252038E-2</v>
          </cell>
          <cell r="AP3">
            <v>0.13576419280689964</v>
          </cell>
          <cell r="AQ3">
            <v>6.9741551196746437E-2</v>
          </cell>
          <cell r="AR3">
            <v>7.2459117392306358E-2</v>
          </cell>
          <cell r="AS3">
            <v>-1.1305491540836116E-2</v>
          </cell>
          <cell r="AT3">
            <v>4.8530857207780623E-2</v>
          </cell>
          <cell r="AU3">
            <v>0.2572849911043032</v>
          </cell>
          <cell r="AV3">
            <v>0.24268142186545003</v>
          </cell>
          <cell r="AW3">
            <v>0.30878971316113596</v>
          </cell>
          <cell r="AX3">
            <v>0.24654599124414303</v>
          </cell>
          <cell r="AY3">
            <v>0.11982169212699559</v>
          </cell>
          <cell r="AZ3">
            <v>5.2232001721425489E-2</v>
          </cell>
          <cell r="BA3">
            <v>0.13713874639243329</v>
          </cell>
          <cell r="BB3">
            <v>0.23117209809022365</v>
          </cell>
          <cell r="BC3">
            <v>0.11433476742337276</v>
          </cell>
          <cell r="BD3">
            <v>0.18122897723325976</v>
          </cell>
          <cell r="BE3">
            <v>0.16064920920566772</v>
          </cell>
          <cell r="BF3">
            <v>9.3509881596290798E-2</v>
          </cell>
          <cell r="BG3">
            <v>6.8450167847008164E-2</v>
          </cell>
          <cell r="BH3">
            <v>6.465173871966183E-2</v>
          </cell>
          <cell r="BI3">
            <v>-1.0828313234463314E-3</v>
          </cell>
          <cell r="BJ3">
            <v>-6.4209334621802228E-2</v>
          </cell>
          <cell r="BK3">
            <v>-8.3439327487360257E-2</v>
          </cell>
          <cell r="BL3">
            <v>-0.12369537535402199</v>
          </cell>
          <cell r="BM3">
            <v>-0.16638538218849447</v>
          </cell>
          <cell r="BN3">
            <v>-0.15159632541050527</v>
          </cell>
          <cell r="BO3">
            <v>-0.35879395535854652</v>
          </cell>
          <cell r="BP3">
            <v>-0.22816569274593976</v>
          </cell>
        </row>
        <row r="4">
          <cell r="A4" t="str">
            <v>Omsättning</v>
          </cell>
          <cell r="B4">
            <v>322346374</v>
          </cell>
          <cell r="C4">
            <v>354458586.56</v>
          </cell>
          <cell r="D4">
            <v>370017223.54999995</v>
          </cell>
          <cell r="E4">
            <v>487187126.07999992</v>
          </cell>
          <cell r="F4">
            <v>448691408.64999998</v>
          </cell>
          <cell r="G4">
            <v>489970542.70999992</v>
          </cell>
          <cell r="H4">
            <v>490690863.27000004</v>
          </cell>
          <cell r="I4">
            <v>604699460.94999993</v>
          </cell>
          <cell r="J4">
            <v>609185708.67999995</v>
          </cell>
          <cell r="K4">
            <v>708467409.53000009</v>
          </cell>
          <cell r="L4">
            <v>713046001</v>
          </cell>
          <cell r="M4">
            <v>896133143.76999998</v>
          </cell>
          <cell r="N4">
            <v>871183186</v>
          </cell>
          <cell r="O4">
            <v>968160838</v>
          </cell>
          <cell r="P4">
            <v>925772349</v>
          </cell>
          <cell r="Q4">
            <v>1038722641</v>
          </cell>
          <cell r="R4">
            <v>1085643576</v>
          </cell>
          <cell r="S4">
            <v>1208436957</v>
          </cell>
          <cell r="T4">
            <v>1010138982</v>
          </cell>
          <cell r="U4">
            <v>911870417</v>
          </cell>
          <cell r="V4">
            <v>667702605</v>
          </cell>
          <cell r="W4">
            <v>640834703</v>
          </cell>
          <cell r="X4">
            <v>599189604</v>
          </cell>
          <cell r="Y4">
            <v>703593547</v>
          </cell>
          <cell r="Z4">
            <v>737610940</v>
          </cell>
          <cell r="AA4">
            <v>967540151</v>
          </cell>
          <cell r="AB4">
            <v>1061185732</v>
          </cell>
          <cell r="AC4">
            <v>1233249319</v>
          </cell>
          <cell r="AD4">
            <v>1284411900.4590001</v>
          </cell>
          <cell r="AE4">
            <v>1483775945</v>
          </cell>
          <cell r="AF4">
            <v>1433962493</v>
          </cell>
          <cell r="AG4">
            <v>1419744952</v>
          </cell>
          <cell r="AH4">
            <v>1339546431.1400001</v>
          </cell>
          <cell r="AI4">
            <v>1458350744.7200003</v>
          </cell>
          <cell r="AJ4">
            <v>1326920024</v>
          </cell>
          <cell r="AK4">
            <v>1400301040</v>
          </cell>
          <cell r="AL4">
            <v>1199257367</v>
          </cell>
          <cell r="AM4">
            <v>1387658525.6499999</v>
          </cell>
          <cell r="AN4">
            <v>1330727130.8028462</v>
          </cell>
          <cell r="AO4">
            <v>1458839249.4814456</v>
          </cell>
          <cell r="AP4">
            <v>1362073575.3984828</v>
          </cell>
          <cell r="AQ4">
            <v>1484435983.760221</v>
          </cell>
          <cell r="AR4">
            <v>1427150444.1908166</v>
          </cell>
          <cell r="AS4">
            <v>1442346354.6869934</v>
          </cell>
          <cell r="AT4">
            <v>1428176173.5926378</v>
          </cell>
          <cell r="AU4">
            <v>1866359082.6368771</v>
          </cell>
          <cell r="AV4">
            <v>1773493343.2029526</v>
          </cell>
          <cell r="AW4">
            <v>1887728071.8298001</v>
          </cell>
          <cell r="AX4">
            <v>1780287283.982302</v>
          </cell>
          <cell r="AY4">
            <v>2089989386.0350149</v>
          </cell>
          <cell r="AZ4">
            <v>1866126450.5580659</v>
          </cell>
          <cell r="BA4">
            <v>2146608733.1303442</v>
          </cell>
          <cell r="BB4">
            <v>2191840030.6238365</v>
          </cell>
          <cell r="BC4">
            <v>2328947836.4046459</v>
          </cell>
          <cell r="BD4">
            <v>2204322638.5806375</v>
          </cell>
          <cell r="BE4">
            <v>2491459728.5817142</v>
          </cell>
          <cell r="BF4">
            <v>2396798732.3654819</v>
          </cell>
          <cell r="BG4">
            <v>2488364706.7134705</v>
          </cell>
          <cell r="BH4">
            <v>2346835929.8639884</v>
          </cell>
          <cell r="BI4">
            <v>2488761897.9465008</v>
          </cell>
          <cell r="BJ4">
            <v>2242901880.5379152</v>
          </cell>
          <cell r="BK4">
            <v>2280737229.042016</v>
          </cell>
          <cell r="BL4">
            <v>2056543178.6251571</v>
          </cell>
          <cell r="BM4">
            <v>2074668298.3805094</v>
          </cell>
          <cell r="BN4">
            <v>1902886197.1920552</v>
          </cell>
          <cell r="BO4">
            <v>1462422497.5005398</v>
          </cell>
          <cell r="BP4">
            <v>1587310579.6122112</v>
          </cell>
        </row>
        <row r="5">
          <cell r="A5" t="str">
            <v>Oms mkr</v>
          </cell>
          <cell r="B5">
            <v>322.34637400000003</v>
          </cell>
          <cell r="C5">
            <v>354.45858656000001</v>
          </cell>
          <cell r="D5">
            <v>370.01722354999993</v>
          </cell>
          <cell r="E5">
            <v>487.18712607999993</v>
          </cell>
          <cell r="F5">
            <v>448.69140864999997</v>
          </cell>
          <cell r="G5">
            <v>489.9705427099999</v>
          </cell>
          <cell r="H5">
            <v>490.69086327000002</v>
          </cell>
          <cell r="I5">
            <v>604.69946094999989</v>
          </cell>
          <cell r="J5">
            <v>609.18570867999995</v>
          </cell>
          <cell r="K5">
            <v>708.46740953000005</v>
          </cell>
          <cell r="L5">
            <v>713.04600100000005</v>
          </cell>
          <cell r="M5">
            <v>896.13314376999995</v>
          </cell>
          <cell r="N5">
            <v>871.18318599999998</v>
          </cell>
          <cell r="O5">
            <v>968.16083800000001</v>
          </cell>
          <cell r="P5">
            <v>925.77234899999996</v>
          </cell>
          <cell r="Q5">
            <v>1038.7226410000001</v>
          </cell>
          <cell r="R5">
            <v>1085.6435759999999</v>
          </cell>
          <cell r="S5">
            <v>1208.4369569999999</v>
          </cell>
          <cell r="T5">
            <v>1010.1389820000001</v>
          </cell>
          <cell r="U5">
            <v>911.87041699999997</v>
          </cell>
          <cell r="V5">
            <v>667.70260499999995</v>
          </cell>
          <cell r="W5">
            <v>640.83470299999999</v>
          </cell>
          <cell r="X5">
            <v>599.18960400000003</v>
          </cell>
          <cell r="Y5">
            <v>703.59354699999994</v>
          </cell>
          <cell r="Z5">
            <v>737.61094000000003</v>
          </cell>
          <cell r="AA5">
            <v>967.54015100000004</v>
          </cell>
          <cell r="AB5">
            <v>1061.1857319999999</v>
          </cell>
          <cell r="AC5">
            <v>1233.249319</v>
          </cell>
          <cell r="AD5">
            <v>1284.4119004590002</v>
          </cell>
          <cell r="AE5">
            <v>1483.7759450000001</v>
          </cell>
          <cell r="AF5">
            <v>1433.962493</v>
          </cell>
          <cell r="AG5">
            <v>1419.744952</v>
          </cell>
          <cell r="AH5">
            <v>1339.5464311400001</v>
          </cell>
          <cell r="AI5">
            <v>1458.3507447200002</v>
          </cell>
          <cell r="AJ5">
            <v>1326.920024</v>
          </cell>
          <cell r="AK5">
            <v>1400.3010400000001</v>
          </cell>
          <cell r="AL5">
            <v>1199.2573669999999</v>
          </cell>
          <cell r="AM5">
            <v>1387.6585256499998</v>
          </cell>
          <cell r="AN5">
            <v>1330.7271308028462</v>
          </cell>
          <cell r="AO5">
            <v>1458.8392494814454</v>
          </cell>
          <cell r="AP5">
            <v>1362.0735753984827</v>
          </cell>
          <cell r="AQ5">
            <v>1484.435983760221</v>
          </cell>
          <cell r="AR5">
            <v>1427.1504441908166</v>
          </cell>
          <cell r="AS5">
            <v>1442.3463546869934</v>
          </cell>
          <cell r="AT5">
            <v>1428.1761735926377</v>
          </cell>
          <cell r="AU5">
            <v>1866.359082636877</v>
          </cell>
          <cell r="AV5">
            <v>1773.4933432029527</v>
          </cell>
          <cell r="AW5">
            <v>1887.7280718298002</v>
          </cell>
          <cell r="AX5">
            <v>1780.2872839823019</v>
          </cell>
          <cell r="AY5">
            <v>2089.9893860350148</v>
          </cell>
          <cell r="AZ5">
            <v>1866.1264505580659</v>
          </cell>
          <cell r="BA5">
            <v>2146.6087331303443</v>
          </cell>
          <cell r="BB5">
            <v>2191.8400306238364</v>
          </cell>
          <cell r="BC5">
            <v>2328.9478364046458</v>
          </cell>
          <cell r="BD5">
            <v>2204.3226385806374</v>
          </cell>
          <cell r="BE5">
            <v>2491.459728581714</v>
          </cell>
          <cell r="BF5">
            <v>2396.798732365482</v>
          </cell>
          <cell r="BG5">
            <v>2488.3647067134702</v>
          </cell>
          <cell r="BH5">
            <v>2346.8359298639884</v>
          </cell>
          <cell r="BI5">
            <v>2488.761897946501</v>
          </cell>
          <cell r="BJ5">
            <v>2242.9018805379151</v>
          </cell>
          <cell r="BK5">
            <v>2280.7372290420162</v>
          </cell>
          <cell r="BL5">
            <v>2056.543178625157</v>
          </cell>
          <cell r="BM5">
            <v>2074.6682983805094</v>
          </cell>
          <cell r="BN5">
            <v>1902.8861971920553</v>
          </cell>
          <cell r="BO5">
            <v>1462.4224975005397</v>
          </cell>
          <cell r="BP5">
            <v>1587.3105796122113</v>
          </cell>
        </row>
        <row r="23">
          <cell r="T23" t="str">
            <v>First year</v>
          </cell>
          <cell r="U23" t="str">
            <v>First quarter</v>
          </cell>
        </row>
        <row r="24">
          <cell r="T24">
            <v>2009</v>
          </cell>
          <cell r="U24">
            <v>1</v>
          </cell>
        </row>
        <row r="25">
          <cell r="T25" t="str">
            <v>Last year</v>
          </cell>
          <cell r="U25" t="str">
            <v>Last quarter</v>
          </cell>
          <cell r="X25" t="str">
            <v>Headers</v>
          </cell>
        </row>
        <row r="26">
          <cell r="T26">
            <v>2020</v>
          </cell>
          <cell r="U26">
            <v>3</v>
          </cell>
          <cell r="X26" t="str">
            <v>Omsättningens utveckling per yrkesområde i Västra Sverige tredje kvartalet 2020</v>
          </cell>
        </row>
        <row r="27">
          <cell r="X27" t="str">
            <v>Omsättningens andel per yrkesområde i Västra Sverige tredje kvartalet 2020</v>
          </cell>
        </row>
        <row r="28">
          <cell r="S28" t="str">
            <v>Q3 2020</v>
          </cell>
          <cell r="T28" t="str">
            <v>Q3 2019</v>
          </cell>
          <cell r="U28" t="str">
            <v>förändring</v>
          </cell>
          <cell r="V28" t="str">
            <v>andel</v>
          </cell>
        </row>
        <row r="29">
          <cell r="R29" t="str">
            <v>Bygg</v>
          </cell>
          <cell r="S29">
            <v>20607408.170000002</v>
          </cell>
          <cell r="T29">
            <v>22969987.077819999</v>
          </cell>
          <cell r="U29">
            <v>-0.10285503861259558</v>
          </cell>
          <cell r="V29">
            <v>1.2982593598685966E-2</v>
          </cell>
        </row>
        <row r="30">
          <cell r="R30" t="str">
            <v>Ekonomi/Finans</v>
          </cell>
          <cell r="S30">
            <v>70853599.441666171</v>
          </cell>
          <cell r="T30">
            <v>94384010.72935684</v>
          </cell>
          <cell r="U30">
            <v>-0.24930505819638643</v>
          </cell>
          <cell r="V30">
            <v>4.4637514769778772E-2</v>
          </cell>
        </row>
        <row r="31">
          <cell r="R31" t="str">
            <v>Försäljning</v>
          </cell>
          <cell r="S31">
            <v>14378862.409327965</v>
          </cell>
          <cell r="T31">
            <v>21776824.898916658</v>
          </cell>
          <cell r="U31">
            <v>-0.33971722342115734</v>
          </cell>
          <cell r="V31">
            <v>9.0586319993159765E-3</v>
          </cell>
        </row>
        <row r="32">
          <cell r="R32" t="str">
            <v>Försäljning/Marknadsföring</v>
          </cell>
          <cell r="S32">
            <v>0</v>
          </cell>
          <cell r="T32">
            <v>0</v>
          </cell>
          <cell r="U32" t="e">
            <v>#DIV/0!</v>
          </cell>
          <cell r="V32">
            <v>0</v>
          </cell>
        </row>
        <row r="33">
          <cell r="R33" t="str">
            <v>Hotell/Restaurang/Turism</v>
          </cell>
          <cell r="S33">
            <v>2881891.92</v>
          </cell>
          <cell r="T33">
            <v>11534241.870000001</v>
          </cell>
          <cell r="U33">
            <v>-0.75014466035295657</v>
          </cell>
          <cell r="V33">
            <v>1.8155816240474265E-3</v>
          </cell>
        </row>
        <row r="34">
          <cell r="R34" t="str">
            <v>Hälso- och sjukvård</v>
          </cell>
          <cell r="S34">
            <v>71308163.439999998</v>
          </cell>
          <cell r="T34">
            <v>75299835.546000004</v>
          </cell>
          <cell r="U34">
            <v>-5.3010369505541999E-2</v>
          </cell>
          <cell r="V34">
            <v>4.4923888466377508E-2</v>
          </cell>
        </row>
        <row r="35">
          <cell r="R35" t="str">
            <v>Industri/Tillverkning</v>
          </cell>
          <cell r="S35">
            <v>544909843.10670054</v>
          </cell>
          <cell r="T35">
            <v>784773543.22205365</v>
          </cell>
          <cell r="U35">
            <v>-0.30564702669580573</v>
          </cell>
          <cell r="V35">
            <v>0.34329125635880603</v>
          </cell>
        </row>
        <row r="36">
          <cell r="R36" t="str">
            <v>IT</v>
          </cell>
          <cell r="S36">
            <v>75997219.516397759</v>
          </cell>
          <cell r="T36">
            <v>136873423.17223802</v>
          </cell>
          <cell r="U36">
            <v>-0.44476277603750147</v>
          </cell>
          <cell r="V36">
            <v>4.7877977059136288E-2</v>
          </cell>
        </row>
        <row r="37">
          <cell r="R37" t="str">
            <v>Kontor/Administration</v>
          </cell>
          <cell r="S37">
            <v>151375887.76519918</v>
          </cell>
          <cell r="T37">
            <v>186486997.23078671</v>
          </cell>
          <cell r="U37">
            <v>-0.18827644815437627</v>
          </cell>
          <cell r="V37">
            <v>9.5366269027313599E-2</v>
          </cell>
        </row>
        <row r="38">
          <cell r="R38" t="str">
            <v>Lager/Industri</v>
          </cell>
          <cell r="S38">
            <v>0</v>
          </cell>
          <cell r="T38">
            <v>0</v>
          </cell>
          <cell r="U38" t="e">
            <v>#DIV/0!</v>
          </cell>
          <cell r="V38">
            <v>0</v>
          </cell>
        </row>
        <row r="39">
          <cell r="R39" t="str">
            <v>Lager/Logistik</v>
          </cell>
          <cell r="S39">
            <v>493419380.75719631</v>
          </cell>
          <cell r="T39">
            <v>539974896.9679507</v>
          </cell>
          <cell r="U39">
            <v>-8.6217926929883962E-2</v>
          </cell>
          <cell r="V39">
            <v>0.31085244884951341</v>
          </cell>
        </row>
        <row r="40">
          <cell r="R40" t="str">
            <v>Marknadsföring/Information</v>
          </cell>
          <cell r="S40">
            <v>15953938.912119776</v>
          </cell>
          <cell r="T40">
            <v>16972047.840043835</v>
          </cell>
          <cell r="U40">
            <v>-5.9987394421663953E-2</v>
          </cell>
          <cell r="V40">
            <v>1.0050924574582886E-2</v>
          </cell>
        </row>
        <row r="41">
          <cell r="R41" t="str">
            <v>Pedagogik</v>
          </cell>
          <cell r="S41">
            <v>0</v>
          </cell>
          <cell r="T41">
            <v>0</v>
          </cell>
          <cell r="U41" t="e">
            <v>#DIV/0!</v>
          </cell>
          <cell r="V41">
            <v>0</v>
          </cell>
        </row>
        <row r="42">
          <cell r="R42" t="str">
            <v>Teknik</v>
          </cell>
          <cell r="S42">
            <v>73606320.738556489</v>
          </cell>
          <cell r="T42">
            <v>108074421.66648145</v>
          </cell>
          <cell r="U42">
            <v>-0.3189293118245296</v>
          </cell>
          <cell r="V42">
            <v>4.6371719362280656E-2</v>
          </cell>
        </row>
        <row r="43">
          <cell r="R43" t="str">
            <v>Telefoni/Callcenter</v>
          </cell>
          <cell r="S43">
            <v>18271280.142018989</v>
          </cell>
          <cell r="T43">
            <v>36034914.690742671</v>
          </cell>
          <cell r="U43">
            <v>-0.49295619820870951</v>
          </cell>
          <cell r="V43">
            <v>1.1510841278763962E-2</v>
          </cell>
        </row>
        <row r="44">
          <cell r="R44" t="str">
            <v>Övrigt</v>
          </cell>
          <cell r="S44">
            <v>33746783.293027855</v>
          </cell>
          <cell r="T44">
            <v>21388033.712766979</v>
          </cell>
          <cell r="U44">
            <v>0.57783477182774745</v>
          </cell>
          <cell r="V44">
            <v>2.126035303139754E-2</v>
          </cell>
        </row>
        <row r="80">
          <cell r="C80" t="str">
            <v>Tillväxt</v>
          </cell>
          <cell r="D80" t="str">
            <v>Andel</v>
          </cell>
          <cell r="G80" t="str">
            <v>Sorted alphabetically and ranked</v>
          </cell>
        </row>
        <row r="81">
          <cell r="A81">
            <v>1</v>
          </cell>
          <cell r="B81" t="str">
            <v>Hotell/Restaurang/Turism</v>
          </cell>
          <cell r="C81">
            <v>-0.75014466035295657</v>
          </cell>
          <cell r="D81">
            <v>1.8155816240474265E-3</v>
          </cell>
          <cell r="G81">
            <v>5</v>
          </cell>
          <cell r="H81" t="str">
            <v>Bygg</v>
          </cell>
          <cell r="I81">
            <v>1.2982593598685966E-2</v>
          </cell>
        </row>
        <row r="82">
          <cell r="A82">
            <v>2</v>
          </cell>
          <cell r="B82" t="str">
            <v>Försäljning</v>
          </cell>
          <cell r="C82">
            <v>-0.33971722342115734</v>
          </cell>
          <cell r="D82">
            <v>9.0586319993159765E-3</v>
          </cell>
          <cell r="G82">
            <v>7</v>
          </cell>
          <cell r="H82" t="str">
            <v>Ekonomi/Finans</v>
          </cell>
          <cell r="I82">
            <v>4.4637514769778772E-2</v>
          </cell>
        </row>
        <row r="83">
          <cell r="A83">
            <v>3</v>
          </cell>
          <cell r="B83" t="str">
            <v>Marknadsföring/Information</v>
          </cell>
          <cell r="C83">
            <v>-5.9987394421663953E-2</v>
          </cell>
          <cell r="D83">
            <v>1.0050924574582886E-2</v>
          </cell>
          <cell r="G83">
            <v>2</v>
          </cell>
          <cell r="H83" t="str">
            <v>Försäljning</v>
          </cell>
          <cell r="I83">
            <v>9.0586319993159765E-3</v>
          </cell>
        </row>
        <row r="84">
          <cell r="A84">
            <v>4</v>
          </cell>
          <cell r="B84" t="str">
            <v>Telefoni/Callcenter</v>
          </cell>
          <cell r="C84">
            <v>-0.49295619820870951</v>
          </cell>
          <cell r="D84">
            <v>1.1510841278763962E-2</v>
          </cell>
          <cell r="G84">
            <v>8</v>
          </cell>
          <cell r="H84" t="str">
            <v>Hälso- och sjukvård</v>
          </cell>
          <cell r="I84">
            <v>4.4923888466377508E-2</v>
          </cell>
        </row>
        <row r="85">
          <cell r="A85">
            <v>5</v>
          </cell>
          <cell r="B85" t="str">
            <v>Bygg</v>
          </cell>
          <cell r="C85">
            <v>-0.10285503861259558</v>
          </cell>
          <cell r="D85">
            <v>1.2982593598685966E-2</v>
          </cell>
          <cell r="G85">
            <v>1</v>
          </cell>
          <cell r="H85" t="str">
            <v>Hotell/Restaurang/Turism</v>
          </cell>
          <cell r="I85">
            <v>1.8155816240474265E-3</v>
          </cell>
        </row>
        <row r="86">
          <cell r="A86">
            <v>6</v>
          </cell>
          <cell r="B86" t="str">
            <v>Övrigt</v>
          </cell>
          <cell r="C86">
            <v>0.57783477182774745</v>
          </cell>
          <cell r="D86">
            <v>2.126035303139754E-2</v>
          </cell>
          <cell r="G86">
            <v>13</v>
          </cell>
          <cell r="H86" t="str">
            <v>Industri/Tillverkning</v>
          </cell>
          <cell r="I86">
            <v>0.34329125635880603</v>
          </cell>
        </row>
        <row r="87">
          <cell r="A87">
            <v>7</v>
          </cell>
          <cell r="B87" t="str">
            <v>Ekonomi/Finans</v>
          </cell>
          <cell r="C87">
            <v>-0.24930505819638643</v>
          </cell>
          <cell r="D87">
            <v>4.4637514769778772E-2</v>
          </cell>
          <cell r="G87">
            <v>10</v>
          </cell>
          <cell r="H87" t="str">
            <v>IT</v>
          </cell>
          <cell r="I87">
            <v>4.7877977059136288E-2</v>
          </cell>
        </row>
        <row r="88">
          <cell r="A88">
            <v>8</v>
          </cell>
          <cell r="B88" t="str">
            <v>Hälso- och sjukvård</v>
          </cell>
          <cell r="C88">
            <v>-5.3010369505541999E-2</v>
          </cell>
          <cell r="D88">
            <v>4.4923888466377508E-2</v>
          </cell>
          <cell r="G88">
            <v>11</v>
          </cell>
          <cell r="H88" t="str">
            <v>Kontor/Administration</v>
          </cell>
          <cell r="I88">
            <v>9.5366269027313599E-2</v>
          </cell>
        </row>
        <row r="89">
          <cell r="A89">
            <v>9</v>
          </cell>
          <cell r="B89" t="str">
            <v>Teknik</v>
          </cell>
          <cell r="C89">
            <v>-0.3189293118245296</v>
          </cell>
          <cell r="D89">
            <v>4.6371719362280656E-2</v>
          </cell>
          <cell r="G89">
            <v>12</v>
          </cell>
          <cell r="H89" t="str">
            <v>Lager/Logistik</v>
          </cell>
          <cell r="I89">
            <v>0.31085244884951341</v>
          </cell>
        </row>
        <row r="90">
          <cell r="A90">
            <v>10</v>
          </cell>
          <cell r="B90" t="str">
            <v>IT</v>
          </cell>
          <cell r="C90">
            <v>-0.44476277603750147</v>
          </cell>
          <cell r="D90">
            <v>4.7877977059136288E-2</v>
          </cell>
          <cell r="G90">
            <v>3</v>
          </cell>
          <cell r="H90" t="str">
            <v>Marknadsföring/Information</v>
          </cell>
          <cell r="I90">
            <v>1.0050924574582886E-2</v>
          </cell>
        </row>
        <row r="91">
          <cell r="A91">
            <v>11</v>
          </cell>
          <cell r="B91" t="str">
            <v>Kontor/Administration</v>
          </cell>
          <cell r="C91">
            <v>-0.18827644815437627</v>
          </cell>
          <cell r="D91">
            <v>9.5366269027313599E-2</v>
          </cell>
          <cell r="G91">
            <v>9</v>
          </cell>
          <cell r="H91" t="str">
            <v>Teknik</v>
          </cell>
          <cell r="I91">
            <v>4.6371719362280656E-2</v>
          </cell>
        </row>
        <row r="92">
          <cell r="A92">
            <v>12</v>
          </cell>
          <cell r="B92" t="str">
            <v>Lager/Logistik</v>
          </cell>
          <cell r="C92">
            <v>-8.6217926929883962E-2</v>
          </cell>
          <cell r="D92">
            <v>0.31085244884951341</v>
          </cell>
          <cell r="G92">
            <v>4</v>
          </cell>
          <cell r="H92" t="str">
            <v>Telefoni/Callcenter</v>
          </cell>
          <cell r="I92">
            <v>1.1510841278763962E-2</v>
          </cell>
        </row>
        <row r="93">
          <cell r="A93">
            <v>13</v>
          </cell>
          <cell r="B93" t="str">
            <v>Industri/Tillverkning</v>
          </cell>
          <cell r="C93">
            <v>-0.30564702669580573</v>
          </cell>
          <cell r="D93">
            <v>0.34329125635880603</v>
          </cell>
          <cell r="G93">
            <v>6</v>
          </cell>
          <cell r="H93" t="str">
            <v>Övrigt</v>
          </cell>
          <cell r="I93">
            <v>2.126035303139754E-2</v>
          </cell>
        </row>
        <row r="97">
          <cell r="B97" t="str">
            <v>Omsättning Västra Sverige 2020</v>
          </cell>
          <cell r="I97" t="str">
            <v>Omsättning Västra Sverige 2019</v>
          </cell>
        </row>
        <row r="98">
          <cell r="C98" t="str">
            <v>Entreprenad</v>
          </cell>
          <cell r="D98" t="str">
            <v>Omställning</v>
          </cell>
          <cell r="E98" t="str">
            <v>Rekrytering</v>
          </cell>
          <cell r="F98" t="str">
            <v>Uthyrning</v>
          </cell>
          <cell r="G98" t="str">
            <v>Totalt</v>
          </cell>
          <cell r="J98" t="str">
            <v>Entreprenad</v>
          </cell>
          <cell r="K98" t="str">
            <v>Omställning</v>
          </cell>
          <cell r="L98" t="str">
            <v>Rekrytering</v>
          </cell>
          <cell r="M98" t="str">
            <v>Uthyrning</v>
          </cell>
          <cell r="N98" t="str">
            <v>Totalt</v>
          </cell>
        </row>
        <row r="100">
          <cell r="B100" t="str">
            <v>Omsättning i urvalet, Mkr</v>
          </cell>
          <cell r="I100" t="str">
            <v>Omsättning i urvalet, Mkr</v>
          </cell>
        </row>
        <row r="101">
          <cell r="B101" t="str">
            <v>Kv 1</v>
          </cell>
          <cell r="C101">
            <v>57.69146207</v>
          </cell>
          <cell r="D101">
            <v>28.657892293750002</v>
          </cell>
          <cell r="E101">
            <v>40.385874360000003</v>
          </cell>
          <cell r="F101">
            <v>1776.1509684683051</v>
          </cell>
          <cell r="G101">
            <v>1902.8861971920553</v>
          </cell>
          <cell r="I101" t="str">
            <v>Kv 1</v>
          </cell>
          <cell r="J101">
            <v>89.861179859999993</v>
          </cell>
          <cell r="K101">
            <v>22.28408911</v>
          </cell>
          <cell r="L101">
            <v>64.546261490000006</v>
          </cell>
          <cell r="M101">
            <v>2066.2103500779153</v>
          </cell>
          <cell r="N101">
            <v>2242.9018805379151</v>
          </cell>
        </row>
        <row r="102">
          <cell r="B102" t="str">
            <v>Kv 2</v>
          </cell>
          <cell r="C102">
            <v>37.63747583</v>
          </cell>
          <cell r="D102">
            <v>27.100765939999999</v>
          </cell>
          <cell r="E102">
            <v>23.834821029993936</v>
          </cell>
          <cell r="F102">
            <v>1373.8494347005458</v>
          </cell>
          <cell r="G102">
            <v>1462.4224975005397</v>
          </cell>
          <cell r="I102" t="str">
            <v>Kv 2</v>
          </cell>
          <cell r="J102">
            <v>87.557505000000006</v>
          </cell>
          <cell r="K102">
            <v>27.436955740000002</v>
          </cell>
          <cell r="L102">
            <v>66.276199454999997</v>
          </cell>
          <cell r="M102">
            <v>2099.4665688470159</v>
          </cell>
          <cell r="N102">
            <v>2280.7372290420162</v>
          </cell>
        </row>
        <row r="103">
          <cell r="B103" t="str">
            <v>Kv 3</v>
          </cell>
          <cell r="C103">
            <v>99.465422000000004</v>
          </cell>
          <cell r="D103">
            <v>36.624314502499999</v>
          </cell>
          <cell r="E103">
            <v>47.528449277028059</v>
          </cell>
          <cell r="F103">
            <v>1403.6923938326831</v>
          </cell>
          <cell r="G103">
            <v>1587.3105796122113</v>
          </cell>
          <cell r="I103" t="str">
            <v>Kv 3</v>
          </cell>
          <cell r="J103">
            <v>49.318114580000007</v>
          </cell>
          <cell r="K103">
            <v>17.494477485000001</v>
          </cell>
          <cell r="L103">
            <v>45.541315537999999</v>
          </cell>
          <cell r="M103">
            <v>1944.1892710221573</v>
          </cell>
          <cell r="N103">
            <v>2056.543178625157</v>
          </cell>
        </row>
        <row r="104">
          <cell r="B104" t="str">
            <v>Kv 4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Kv 4</v>
          </cell>
          <cell r="J104">
            <v>61.04959573</v>
          </cell>
          <cell r="K104">
            <v>26.574537076864402</v>
          </cell>
          <cell r="L104">
            <v>72.473361385600001</v>
          </cell>
          <cell r="M104">
            <v>1914.570804188045</v>
          </cell>
          <cell r="N104">
            <v>2074.6682983805094</v>
          </cell>
        </row>
        <row r="105">
          <cell r="B105" t="str">
            <v>Ack.</v>
          </cell>
          <cell r="C105">
            <v>194.79435990000002</v>
          </cell>
          <cell r="D105">
            <v>92.382972736249997</v>
          </cell>
          <cell r="E105">
            <v>111.74914466702199</v>
          </cell>
          <cell r="F105">
            <v>4553.692797001534</v>
          </cell>
          <cell r="G105">
            <v>4952.6192743048068</v>
          </cell>
          <cell r="I105" t="str">
            <v>Ack.</v>
          </cell>
          <cell r="J105">
            <v>287.78639516999999</v>
          </cell>
          <cell r="K105">
            <v>93.790059411864405</v>
          </cell>
          <cell r="L105">
            <v>248.8371378686</v>
          </cell>
          <cell r="M105">
            <v>8024.4369941351342</v>
          </cell>
          <cell r="N105">
            <v>8654.8505865855986</v>
          </cell>
        </row>
        <row r="106">
          <cell r="B106" t="str">
            <v>Jämförelse mot 2019</v>
          </cell>
        </row>
        <row r="107">
          <cell r="B107" t="str">
            <v>Kv 1</v>
          </cell>
          <cell r="C107">
            <v>-0.35799349441125838</v>
          </cell>
          <cell r="D107">
            <v>0.28602484724806421</v>
          </cell>
          <cell r="E107">
            <v>-0.37431117732113905</v>
          </cell>
          <cell r="F107">
            <v>-0.14038230986437183</v>
          </cell>
          <cell r="G107">
            <v>-0.15159632541050516</v>
          </cell>
        </row>
        <row r="108">
          <cell r="B108" t="str">
            <v>Kv 2</v>
          </cell>
          <cell r="C108">
            <v>-0.57013992312823447</v>
          </cell>
          <cell r="D108">
            <v>-1.2253174265608346E-2</v>
          </cell>
          <cell r="E108">
            <v>-0.64037133652817213</v>
          </cell>
          <cell r="F108">
            <v>-0.34561976118770221</v>
          </cell>
          <cell r="G108">
            <v>-0.35879395535854663</v>
          </cell>
        </row>
        <row r="109">
          <cell r="B109" t="str">
            <v>Kv 3</v>
          </cell>
          <cell r="C109">
            <v>1.0168131496319663</v>
          </cell>
          <cell r="D109">
            <v>1.093478615403185</v>
          </cell>
          <cell r="E109">
            <v>4.3633648162183292E-2</v>
          </cell>
          <cell r="F109">
            <v>-0.27800630589083952</v>
          </cell>
          <cell r="G109">
            <v>-0.22816569274593967</v>
          </cell>
        </row>
        <row r="110">
          <cell r="B110" t="str">
            <v>Kv 4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B111" t="str">
            <v>Ack.</v>
          </cell>
          <cell r="C111">
            <v>-0.1408789381295501</v>
          </cell>
          <cell r="D111">
            <v>0.37442914265868876</v>
          </cell>
          <cell r="E111">
            <v>-0.36637133262003097</v>
          </cell>
          <cell r="F111">
            <v>-0.25469844094229355</v>
          </cell>
          <cell r="G111">
            <v>-0.2473431498725609</v>
          </cell>
        </row>
        <row r="112">
          <cell r="B112" t="str">
            <v>Andel av total omsättning</v>
          </cell>
        </row>
        <row r="113">
          <cell r="B113" t="str">
            <v>Kv 1</v>
          </cell>
          <cell r="C113">
            <v>3.0317873005296328E-2</v>
          </cell>
          <cell r="D113">
            <v>1.5060223956660297E-2</v>
          </cell>
          <cell r="E113">
            <v>2.1223483789831663E-2</v>
          </cell>
          <cell r="F113">
            <v>0.93339841924821165</v>
          </cell>
          <cell r="G113">
            <v>1</v>
          </cell>
        </row>
        <row r="114">
          <cell r="B114" t="str">
            <v>Kv 2</v>
          </cell>
          <cell r="C114">
            <v>2.5736390061235438E-2</v>
          </cell>
          <cell r="D114">
            <v>1.8531420288130516E-2</v>
          </cell>
          <cell r="E114">
            <v>1.6298177216728122E-2</v>
          </cell>
          <cell r="F114">
            <v>0.9394340124339059</v>
          </cell>
          <cell r="G114">
            <v>1</v>
          </cell>
        </row>
        <row r="115">
          <cell r="B115" t="str">
            <v>Kv 3</v>
          </cell>
          <cell r="C115">
            <v>6.2662860865137018E-2</v>
          </cell>
          <cell r="D115">
            <v>2.3073187423375909E-2</v>
          </cell>
          <cell r="E115">
            <v>2.9942753414167706E-2</v>
          </cell>
          <cell r="F115">
            <v>0.88432119829731926</v>
          </cell>
          <cell r="G115">
            <v>1</v>
          </cell>
        </row>
        <row r="116">
          <cell r="B116" t="str">
            <v>Kv 4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B117" t="str">
            <v>Ack.</v>
          </cell>
          <cell r="C117">
            <v>3.9331583776413555E-2</v>
          </cell>
          <cell r="D117">
            <v>1.8653356460398965E-2</v>
          </cell>
          <cell r="E117">
            <v>2.2563645311239493E-2</v>
          </cell>
          <cell r="F117">
            <v>0.91945141445194778</v>
          </cell>
          <cell r="G117">
            <v>1</v>
          </cell>
        </row>
      </sheetData>
      <sheetData sheetId="13">
        <row r="1">
          <cell r="B1">
            <v>2004</v>
          </cell>
          <cell r="F1">
            <v>2005</v>
          </cell>
          <cell r="J1">
            <v>2006</v>
          </cell>
          <cell r="N1">
            <v>2007</v>
          </cell>
          <cell r="R1">
            <v>2008</v>
          </cell>
          <cell r="V1">
            <v>2009</v>
          </cell>
          <cell r="Z1">
            <v>2010</v>
          </cell>
          <cell r="AD1">
            <v>2011</v>
          </cell>
          <cell r="AH1">
            <v>2012</v>
          </cell>
          <cell r="AL1">
            <v>2013</v>
          </cell>
          <cell r="AP1">
            <v>2014</v>
          </cell>
          <cell r="AT1">
            <v>2015</v>
          </cell>
          <cell r="AX1">
            <v>2016</v>
          </cell>
          <cell r="BB1">
            <v>2017</v>
          </cell>
          <cell r="BF1">
            <v>2018</v>
          </cell>
          <cell r="BJ1">
            <v>2019</v>
          </cell>
          <cell r="BN1">
            <v>2020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1</v>
          </cell>
          <cell r="G2">
            <v>2</v>
          </cell>
          <cell r="H2">
            <v>3</v>
          </cell>
          <cell r="I2">
            <v>4</v>
          </cell>
          <cell r="J2">
            <v>1</v>
          </cell>
          <cell r="K2">
            <v>2</v>
          </cell>
          <cell r="L2">
            <v>3</v>
          </cell>
          <cell r="M2">
            <v>4</v>
          </cell>
          <cell r="N2">
            <v>1</v>
          </cell>
          <cell r="O2">
            <v>2</v>
          </cell>
          <cell r="P2">
            <v>3</v>
          </cell>
          <cell r="Q2">
            <v>4</v>
          </cell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1</v>
          </cell>
          <cell r="W2">
            <v>2</v>
          </cell>
          <cell r="X2">
            <v>3</v>
          </cell>
          <cell r="Y2">
            <v>4</v>
          </cell>
          <cell r="Z2">
            <v>1</v>
          </cell>
          <cell r="AA2">
            <v>2</v>
          </cell>
          <cell r="AB2">
            <v>3</v>
          </cell>
          <cell r="AC2">
            <v>4</v>
          </cell>
          <cell r="AD2">
            <v>1</v>
          </cell>
          <cell r="AE2">
            <v>2</v>
          </cell>
          <cell r="AF2">
            <v>3</v>
          </cell>
          <cell r="AG2">
            <v>4</v>
          </cell>
          <cell r="AH2">
            <v>1</v>
          </cell>
          <cell r="AI2">
            <v>2</v>
          </cell>
          <cell r="AJ2">
            <v>3</v>
          </cell>
          <cell r="AK2">
            <v>4</v>
          </cell>
          <cell r="AL2">
            <v>1</v>
          </cell>
          <cell r="AM2">
            <v>2</v>
          </cell>
          <cell r="AN2">
            <v>3</v>
          </cell>
          <cell r="AO2">
            <v>4</v>
          </cell>
          <cell r="AP2">
            <v>1</v>
          </cell>
          <cell r="AQ2">
            <v>2</v>
          </cell>
          <cell r="AR2">
            <v>3</v>
          </cell>
          <cell r="AS2">
            <v>4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1</v>
          </cell>
          <cell r="AY2">
            <v>2</v>
          </cell>
          <cell r="AZ2">
            <v>3</v>
          </cell>
          <cell r="BA2">
            <v>4</v>
          </cell>
          <cell r="BB2">
            <v>1</v>
          </cell>
          <cell r="BC2">
            <v>2</v>
          </cell>
          <cell r="BD2">
            <v>3</v>
          </cell>
          <cell r="BE2">
            <v>4</v>
          </cell>
          <cell r="BF2">
            <v>1</v>
          </cell>
          <cell r="BG2">
            <v>2</v>
          </cell>
          <cell r="BH2">
            <v>3</v>
          </cell>
          <cell r="BI2">
            <v>4</v>
          </cell>
          <cell r="BJ2">
            <v>1</v>
          </cell>
          <cell r="BK2">
            <v>2</v>
          </cell>
          <cell r="BL2">
            <v>3</v>
          </cell>
          <cell r="BM2">
            <v>4</v>
          </cell>
          <cell r="BN2">
            <v>1</v>
          </cell>
          <cell r="BO2">
            <v>2</v>
          </cell>
          <cell r="BP2">
            <v>3</v>
          </cell>
          <cell r="BQ2">
            <v>4</v>
          </cell>
        </row>
        <row r="3">
          <cell r="A3" t="str">
            <v>% förändring</v>
          </cell>
          <cell r="B3">
            <v>-0.1</v>
          </cell>
          <cell r="C3">
            <v>-0.16</v>
          </cell>
          <cell r="D3">
            <v>-0.02</v>
          </cell>
          <cell r="E3">
            <v>0</v>
          </cell>
          <cell r="F3">
            <v>0.13</v>
          </cell>
          <cell r="G3">
            <v>0.26352583396231344</v>
          </cell>
          <cell r="H3">
            <v>0.32</v>
          </cell>
          <cell r="I3">
            <v>0.38</v>
          </cell>
          <cell r="J3">
            <v>0.5</v>
          </cell>
          <cell r="K3">
            <v>0.33</v>
          </cell>
          <cell r="L3">
            <v>0.33676215364186218</v>
          </cell>
          <cell r="M3">
            <v>0.42</v>
          </cell>
          <cell r="N3">
            <v>0.44</v>
          </cell>
          <cell r="O3">
            <v>0.51655770560450764</v>
          </cell>
          <cell r="P3">
            <v>0.33721871719227048</v>
          </cell>
          <cell r="Q3">
            <v>0.46</v>
          </cell>
          <cell r="R3">
            <v>0.3</v>
          </cell>
          <cell r="S3">
            <v>0.26807207840541086</v>
          </cell>
          <cell r="T3">
            <v>0.18528144019613893</v>
          </cell>
          <cell r="U3">
            <v>-3.4624128600369224E-2</v>
          </cell>
          <cell r="V3">
            <v>-0.29550747841409442</v>
          </cell>
          <cell r="W3">
            <v>-0.32635248377857423</v>
          </cell>
          <cell r="X3">
            <v>-0.23856813754311956</v>
          </cell>
          <cell r="Y3">
            <v>-6.2289704616149036E-2</v>
          </cell>
          <cell r="Z3">
            <v>0.13838547342946797</v>
          </cell>
          <cell r="AA3">
            <v>0.38511174348729527</v>
          </cell>
          <cell r="AB3">
            <v>0.47772183395425399</v>
          </cell>
          <cell r="AC3">
            <v>0.46816376439242552</v>
          </cell>
          <cell r="AD3">
            <v>0.36998910308717692</v>
          </cell>
          <cell r="AE3">
            <v>0.25158784626333686</v>
          </cell>
          <cell r="AF3">
            <v>0.1306570878566875</v>
          </cell>
          <cell r="AG3">
            <v>4.5745599901066872E-2</v>
          </cell>
          <cell r="AH3">
            <v>-6.7922593895909128E-2</v>
          </cell>
          <cell r="AI3">
            <v>-8.4173976474601328E-2</v>
          </cell>
          <cell r="AJ3">
            <v>-8.8920585139162678E-2</v>
          </cell>
          <cell r="AK3">
            <v>-9.5099058546638165E-2</v>
          </cell>
          <cell r="AL3">
            <v>-3.7086027717320835E-2</v>
          </cell>
          <cell r="AM3">
            <v>-2.7331626271609549E-2</v>
          </cell>
          <cell r="AN3">
            <v>1.6320780908955754E-2</v>
          </cell>
          <cell r="AO3">
            <v>6.4901910326389659E-2</v>
          </cell>
          <cell r="AP3">
            <v>7.8124317595665238E-2</v>
          </cell>
          <cell r="AQ3">
            <v>0.12898835898514588</v>
          </cell>
          <cell r="AR3">
            <v>9.1472940168925126E-2</v>
          </cell>
          <cell r="AS3">
            <v>0.10507449662233162</v>
          </cell>
          <cell r="AT3">
            <v>0.23888954556539915</v>
          </cell>
          <cell r="AU3">
            <v>0.30361490143435704</v>
          </cell>
          <cell r="AV3">
            <v>0.29122503398926475</v>
          </cell>
          <cell r="AW3">
            <v>0.3109111658204966</v>
          </cell>
          <cell r="AX3">
            <v>0.23202161431929957</v>
          </cell>
          <cell r="AY3">
            <v>0.19283319719176839</v>
          </cell>
          <cell r="AZ3">
            <v>0.16624140381931862</v>
          </cell>
          <cell r="BA3">
            <v>0.18385066051306231</v>
          </cell>
          <cell r="BB3">
            <v>0.22664954145724359</v>
          </cell>
          <cell r="BC3">
            <v>8.9234502753545844E-2</v>
          </cell>
          <cell r="BD3">
            <v>7.0371287524941789E-2</v>
          </cell>
          <cell r="BE3">
            <v>5.7830046653699708E-2</v>
          </cell>
          <cell r="BF3">
            <v>-2.325003860206596E-2</v>
          </cell>
          <cell r="BG3">
            <v>-5.7392874830357925E-2</v>
          </cell>
          <cell r="BH3">
            <v>-6.7550690355970888E-2</v>
          </cell>
          <cell r="BI3">
            <v>-0.10168407131757611</v>
          </cell>
          <cell r="BJ3">
            <v>-0.12009452089898867</v>
          </cell>
          <cell r="BK3">
            <v>-9.4151508236824277E-2</v>
          </cell>
          <cell r="BL3">
            <v>-7.5149960465725182E-2</v>
          </cell>
          <cell r="BM3">
            <v>-0.16339946698224261</v>
          </cell>
          <cell r="BN3">
            <v>-0.11066083420661396</v>
          </cell>
          <cell r="BO3">
            <v>-0.22060163336474484</v>
          </cell>
          <cell r="BP3">
            <v>-0.19650431674194352</v>
          </cell>
        </row>
        <row r="4">
          <cell r="A4" t="str">
            <v>Omsättning</v>
          </cell>
          <cell r="B4">
            <v>205259162.34</v>
          </cell>
          <cell r="C4">
            <v>213017610.81999999</v>
          </cell>
          <cell r="D4">
            <v>210466077.73999998</v>
          </cell>
          <cell r="E4">
            <v>241650713.16000003</v>
          </cell>
          <cell r="F4">
            <v>234029655.17000002</v>
          </cell>
          <cell r="G4">
            <v>269153254.36000001</v>
          </cell>
          <cell r="H4">
            <v>298409672.88999999</v>
          </cell>
          <cell r="I4">
            <v>330428331.64999998</v>
          </cell>
          <cell r="J4">
            <v>351159959.41999996</v>
          </cell>
          <cell r="K4">
            <v>358552955.15000004</v>
          </cell>
          <cell r="L4">
            <v>398902757</v>
          </cell>
          <cell r="M4">
            <v>466040495</v>
          </cell>
          <cell r="N4">
            <v>507199598</v>
          </cell>
          <cell r="O4">
            <v>543766247</v>
          </cell>
          <cell r="P4">
            <v>533420233</v>
          </cell>
          <cell r="Q4">
            <v>568842908</v>
          </cell>
          <cell r="R4">
            <v>661888261</v>
          </cell>
          <cell r="S4">
            <v>689534795</v>
          </cell>
          <cell r="T4">
            <v>632253102</v>
          </cell>
          <cell r="U4">
            <v>549147218</v>
          </cell>
          <cell r="V4">
            <v>466295330</v>
          </cell>
          <cell r="W4">
            <v>464503402</v>
          </cell>
          <cell r="X4">
            <v>481417657</v>
          </cell>
          <cell r="Y4">
            <v>514941000</v>
          </cell>
          <cell r="Z4">
            <v>530823830</v>
          </cell>
          <cell r="AA4">
            <v>643389117</v>
          </cell>
          <cell r="AB4">
            <v>711401383</v>
          </cell>
          <cell r="AC4">
            <v>756017717</v>
          </cell>
          <cell r="AD4">
            <v>727222862.75900006</v>
          </cell>
          <cell r="AE4">
            <v>805257999.25530005</v>
          </cell>
          <cell r="AF4">
            <v>804351016</v>
          </cell>
          <cell r="AG4">
            <v>790602201</v>
          </cell>
          <cell r="AH4">
            <v>677827999.58000004</v>
          </cell>
          <cell r="AI4">
            <v>737476231.36999989</v>
          </cell>
          <cell r="AJ4">
            <v>732827653</v>
          </cell>
          <cell r="AK4">
            <v>715416676</v>
          </cell>
          <cell r="AL4">
            <v>652690051.60000002</v>
          </cell>
          <cell r="AM4">
            <v>717319806.63</v>
          </cell>
          <cell r="AN4">
            <v>744787972.56863725</v>
          </cell>
          <cell r="AO4">
            <v>761848584.95175576</v>
          </cell>
          <cell r="AP4">
            <v>703681016.48272955</v>
          </cell>
          <cell r="AQ4">
            <v>809845711.35474586</v>
          </cell>
          <cell r="AR4">
            <v>812915918.22194326</v>
          </cell>
          <cell r="AS4">
            <v>841899441.51799715</v>
          </cell>
          <cell r="AT4">
            <v>871783054.73328698</v>
          </cell>
          <cell r="AU4">
            <v>1055726937.1847538</v>
          </cell>
          <cell r="AV4">
            <v>1049657384.136543</v>
          </cell>
          <cell r="AW4">
            <v>1103655378.3839827</v>
          </cell>
          <cell r="AX4">
            <v>1074055566.4287145</v>
          </cell>
          <cell r="AY4">
            <v>1259306137.8435631</v>
          </cell>
          <cell r="AZ4">
            <v>1224153901.2047157</v>
          </cell>
          <cell r="BA4">
            <v>1306563148.6786716</v>
          </cell>
          <cell r="BB4">
            <v>1317489768.0593827</v>
          </cell>
          <cell r="BC4">
            <v>1371679694.8685217</v>
          </cell>
          <cell r="BD4">
            <v>1310299187.361172</v>
          </cell>
          <cell r="BE4">
            <v>1382121756.522764</v>
          </cell>
          <cell r="BF4">
            <v>1286858080.0941751</v>
          </cell>
          <cell r="BG4">
            <v>1292955053.8335891</v>
          </cell>
          <cell r="BH4">
            <v>1221787572.6820571</v>
          </cell>
          <cell r="BI4">
            <v>1241581989.2629297</v>
          </cell>
          <cell r="BJ4">
            <v>1132313475.5002728</v>
          </cell>
          <cell r="BK4">
            <v>1171221385.4327323</v>
          </cell>
          <cell r="BL4">
            <v>1129970284.8974862</v>
          </cell>
          <cell r="BM4">
            <v>1038708154.0026145</v>
          </cell>
          <cell r="BN4">
            <v>1007010721.7180222</v>
          </cell>
          <cell r="BO4">
            <v>912848034.77455223</v>
          </cell>
          <cell r="BP4">
            <v>907926246.12500644</v>
          </cell>
        </row>
        <row r="5">
          <cell r="A5" t="str">
            <v>Oms mkr</v>
          </cell>
          <cell r="B5">
            <v>205.25916234000002</v>
          </cell>
          <cell r="C5">
            <v>213.01761081999999</v>
          </cell>
          <cell r="D5">
            <v>210.46607773999997</v>
          </cell>
          <cell r="E5">
            <v>241.65071316000004</v>
          </cell>
          <cell r="F5">
            <v>234.02965517000001</v>
          </cell>
          <cell r="G5">
            <v>269.15325436000001</v>
          </cell>
          <cell r="H5">
            <v>298.40967288999997</v>
          </cell>
          <cell r="I5">
            <v>330.42833164999996</v>
          </cell>
          <cell r="J5">
            <v>351.15995941999995</v>
          </cell>
          <cell r="K5">
            <v>358.55295515000006</v>
          </cell>
          <cell r="L5">
            <v>398.90275700000001</v>
          </cell>
          <cell r="M5">
            <v>466.04049500000002</v>
          </cell>
          <cell r="N5">
            <v>507.19959799999998</v>
          </cell>
          <cell r="O5">
            <v>543.76624700000002</v>
          </cell>
          <cell r="P5">
            <v>533.42023300000005</v>
          </cell>
          <cell r="Q5">
            <v>568.84290799999997</v>
          </cell>
          <cell r="R5">
            <v>661.88826100000006</v>
          </cell>
          <cell r="S5">
            <v>689.53479500000003</v>
          </cell>
          <cell r="T5">
            <v>632.25310200000001</v>
          </cell>
          <cell r="U5">
            <v>549.14721799999995</v>
          </cell>
          <cell r="V5">
            <v>466.29532999999998</v>
          </cell>
          <cell r="W5">
            <v>464.50340199999999</v>
          </cell>
          <cell r="X5">
            <v>481.41765700000002</v>
          </cell>
          <cell r="Y5">
            <v>514.94100000000003</v>
          </cell>
          <cell r="Z5">
            <v>530.82383000000004</v>
          </cell>
          <cell r="AA5">
            <v>643.38911700000006</v>
          </cell>
          <cell r="AB5">
            <v>711.40138300000001</v>
          </cell>
          <cell r="AC5">
            <v>756.01771699999995</v>
          </cell>
          <cell r="AD5">
            <v>727.22286275900001</v>
          </cell>
          <cell r="AE5">
            <v>805.25799925530009</v>
          </cell>
          <cell r="AF5">
            <v>804.35101599999996</v>
          </cell>
          <cell r="AG5">
            <v>790.60220100000004</v>
          </cell>
          <cell r="AH5">
            <v>677.8279995800001</v>
          </cell>
          <cell r="AI5">
            <v>737.47623136999994</v>
          </cell>
          <cell r="AJ5">
            <v>732.82765300000005</v>
          </cell>
          <cell r="AK5">
            <v>715.41667600000005</v>
          </cell>
          <cell r="AL5">
            <v>652.69005160000006</v>
          </cell>
          <cell r="AM5">
            <v>717.31980663000002</v>
          </cell>
          <cell r="AN5">
            <v>744.7879725686372</v>
          </cell>
          <cell r="AO5">
            <v>761.84858495175581</v>
          </cell>
          <cell r="AP5">
            <v>703.68101648272955</v>
          </cell>
          <cell r="AQ5">
            <v>809.84571135474584</v>
          </cell>
          <cell r="AR5">
            <v>812.91591822194323</v>
          </cell>
          <cell r="AS5">
            <v>841.89944151799716</v>
          </cell>
          <cell r="AT5">
            <v>871.78305473328703</v>
          </cell>
          <cell r="AU5">
            <v>1055.7269371847538</v>
          </cell>
          <cell r="AV5">
            <v>1049.657384136543</v>
          </cell>
          <cell r="AW5">
            <v>1103.6553783839827</v>
          </cell>
          <cell r="AX5">
            <v>1074.0555664287144</v>
          </cell>
          <cell r="AY5">
            <v>1259.3061378435632</v>
          </cell>
          <cell r="AZ5">
            <v>1224.1539012047158</v>
          </cell>
          <cell r="BA5">
            <v>1306.5631486786715</v>
          </cell>
          <cell r="BB5">
            <v>1317.4897680593826</v>
          </cell>
          <cell r="BC5">
            <v>1371.6796948685217</v>
          </cell>
          <cell r="BD5">
            <v>1310.299187361172</v>
          </cell>
          <cell r="BE5">
            <v>1382.1217565227639</v>
          </cell>
          <cell r="BF5">
            <v>1286.8580800941752</v>
          </cell>
          <cell r="BG5">
            <v>1292.9550538335891</v>
          </cell>
          <cell r="BH5">
            <v>1221.7875726820571</v>
          </cell>
          <cell r="BI5">
            <v>1241.5819892629297</v>
          </cell>
          <cell r="BJ5">
            <v>1132.3134755002727</v>
          </cell>
          <cell r="BK5">
            <v>1171.2213854327324</v>
          </cell>
          <cell r="BL5">
            <v>1129.9702848974862</v>
          </cell>
          <cell r="BM5">
            <v>1038.7081540026145</v>
          </cell>
          <cell r="BN5">
            <v>1007.0107217180222</v>
          </cell>
          <cell r="BO5">
            <v>912.84803477455227</v>
          </cell>
          <cell r="BP5">
            <v>907.9262461250064</v>
          </cell>
        </row>
        <row r="23">
          <cell r="T23" t="str">
            <v>First year</v>
          </cell>
          <cell r="U23" t="str">
            <v>First quarter</v>
          </cell>
        </row>
        <row r="24">
          <cell r="T24">
            <v>2009</v>
          </cell>
          <cell r="U24">
            <v>1</v>
          </cell>
        </row>
        <row r="25">
          <cell r="T25" t="str">
            <v>Last year</v>
          </cell>
          <cell r="U25" t="str">
            <v>Last quarter</v>
          </cell>
          <cell r="X25" t="str">
            <v>Headers</v>
          </cell>
        </row>
        <row r="26">
          <cell r="T26">
            <v>2020</v>
          </cell>
          <cell r="U26">
            <v>3</v>
          </cell>
          <cell r="X26" t="str">
            <v>Omsättningens utveckling per yrkesområde i Södra Sverige tredje kvartalet 2020</v>
          </cell>
        </row>
        <row r="27">
          <cell r="X27" t="str">
            <v>Omsättningens andel per yrkesområde i Södra Sverige tredje kvartalet 2020</v>
          </cell>
        </row>
        <row r="28">
          <cell r="S28" t="str">
            <v>Q3 2020</v>
          </cell>
          <cell r="T28" t="str">
            <v>Q3 2019</v>
          </cell>
          <cell r="U28" t="str">
            <v>förändring</v>
          </cell>
          <cell r="V28" t="str">
            <v>andel</v>
          </cell>
        </row>
        <row r="29">
          <cell r="R29" t="str">
            <v>Bygg</v>
          </cell>
          <cell r="S29">
            <v>17181132.913000003</v>
          </cell>
          <cell r="T29">
            <v>19556051.020124998</v>
          </cell>
          <cell r="U29">
            <v>-0.12144159905703782</v>
          </cell>
          <cell r="V29">
            <v>1.8923489640627084E-2</v>
          </cell>
        </row>
        <row r="30">
          <cell r="R30" t="str">
            <v>Ekonomi/Finans</v>
          </cell>
          <cell r="S30">
            <v>55744286.263633706</v>
          </cell>
          <cell r="T30">
            <v>73926839.252993107</v>
          </cell>
          <cell r="U30">
            <v>-0.2459533394513852</v>
          </cell>
          <cell r="V30">
            <v>6.1397372861009478E-2</v>
          </cell>
        </row>
        <row r="31">
          <cell r="R31" t="str">
            <v>Försäljning</v>
          </cell>
          <cell r="S31">
            <v>9399595.2339409851</v>
          </cell>
          <cell r="T31">
            <v>16127882.665158309</v>
          </cell>
          <cell r="U31">
            <v>-0.41718355539333779</v>
          </cell>
          <cell r="V31">
            <v>1.035281805549524E-2</v>
          </cell>
        </row>
        <row r="32">
          <cell r="R32" t="str">
            <v>Försäljning/Marknadsföring</v>
          </cell>
          <cell r="S32">
            <v>0</v>
          </cell>
          <cell r="T32">
            <v>0</v>
          </cell>
          <cell r="U32" t="e">
            <v>#DIV/0!</v>
          </cell>
          <cell r="V32">
            <v>0</v>
          </cell>
        </row>
        <row r="33">
          <cell r="R33" t="str">
            <v>Hotell/Restaurang/Turism</v>
          </cell>
          <cell r="S33">
            <v>6635907.614922653</v>
          </cell>
          <cell r="T33">
            <v>12775896.506914172</v>
          </cell>
          <cell r="U33">
            <v>-0.4805916272622141</v>
          </cell>
          <cell r="V33">
            <v>7.3088619733645147E-3</v>
          </cell>
        </row>
        <row r="34">
          <cell r="R34" t="str">
            <v>Hälso- och sjukvård</v>
          </cell>
          <cell r="S34">
            <v>70118711.930000007</v>
          </cell>
          <cell r="T34">
            <v>79423040.680000007</v>
          </cell>
          <cell r="U34">
            <v>-0.11714898687255849</v>
          </cell>
          <cell r="V34">
            <v>7.7229524126286572E-2</v>
          </cell>
        </row>
        <row r="35">
          <cell r="R35" t="str">
            <v>Industri/Tillverkning</v>
          </cell>
          <cell r="S35">
            <v>242969616.05135649</v>
          </cell>
          <cell r="T35">
            <v>340505506.88125128</v>
          </cell>
          <cell r="U35">
            <v>-0.28644438594618582</v>
          </cell>
          <cell r="V35">
            <v>0.26760941991526421</v>
          </cell>
        </row>
        <row r="36">
          <cell r="R36" t="str">
            <v>IT</v>
          </cell>
          <cell r="S36">
            <v>89470765.782361239</v>
          </cell>
          <cell r="T36">
            <v>111238531.09880172</v>
          </cell>
          <cell r="U36">
            <v>-0.19568547967526123</v>
          </cell>
          <cell r="V36">
            <v>9.8544090078042046E-2</v>
          </cell>
        </row>
        <row r="37">
          <cell r="R37" t="str">
            <v>Kontor/Administration</v>
          </cell>
          <cell r="S37">
            <v>58279770.673033081</v>
          </cell>
          <cell r="T37">
            <v>85558134.105346754</v>
          </cell>
          <cell r="U37">
            <v>-0.31882840500853066</v>
          </cell>
          <cell r="V37">
            <v>6.4189983406437279E-2</v>
          </cell>
        </row>
        <row r="38">
          <cell r="R38" t="str">
            <v>Lager/Industri</v>
          </cell>
          <cell r="S38">
            <v>0</v>
          </cell>
          <cell r="T38">
            <v>0</v>
          </cell>
          <cell r="U38" t="e">
            <v>#DIV/0!</v>
          </cell>
          <cell r="V38">
            <v>0</v>
          </cell>
        </row>
        <row r="39">
          <cell r="R39" t="str">
            <v>Lager/Logistik</v>
          </cell>
          <cell r="S39">
            <v>263351818.88226354</v>
          </cell>
          <cell r="T39">
            <v>270320808.26302338</v>
          </cell>
          <cell r="U39">
            <v>-2.5780440009557003E-2</v>
          </cell>
          <cell r="V39">
            <v>0.29005860333506017</v>
          </cell>
        </row>
        <row r="40">
          <cell r="R40" t="str">
            <v>Marknadsföring/Information</v>
          </cell>
          <cell r="S40">
            <v>6926180.9410718307</v>
          </cell>
          <cell r="T40">
            <v>9708259.5873464122</v>
          </cell>
          <cell r="U40">
            <v>-0.28656821763405438</v>
          </cell>
          <cell r="V40">
            <v>7.6285722222840194E-3</v>
          </cell>
        </row>
        <row r="41">
          <cell r="R41" t="str">
            <v>Pedagogik</v>
          </cell>
          <cell r="S41">
            <v>0</v>
          </cell>
          <cell r="T41">
            <v>0</v>
          </cell>
          <cell r="U41" t="e">
            <v>#DIV/0!</v>
          </cell>
          <cell r="V41">
            <v>0</v>
          </cell>
        </row>
        <row r="42">
          <cell r="R42" t="str">
            <v>Teknik</v>
          </cell>
          <cell r="S42">
            <v>40931872.271029323</v>
          </cell>
          <cell r="T42">
            <v>55540504.061792783</v>
          </cell>
          <cell r="U42">
            <v>-0.26302663322087089</v>
          </cell>
          <cell r="V42">
            <v>4.5082816413475134E-2</v>
          </cell>
        </row>
        <row r="43">
          <cell r="R43" t="str">
            <v>Telefoni/Callcenter</v>
          </cell>
          <cell r="S43">
            <v>22052355.509974435</v>
          </cell>
          <cell r="T43">
            <v>34920925.017194085</v>
          </cell>
          <cell r="U43">
            <v>-0.36850597459498929</v>
          </cell>
          <cell r="V43">
            <v>2.4288708035584403E-2</v>
          </cell>
        </row>
        <row r="44">
          <cell r="R44" t="str">
            <v>Övrigt</v>
          </cell>
          <cell r="S44">
            <v>24864232.058419336</v>
          </cell>
          <cell r="T44">
            <v>20367905.757539418</v>
          </cell>
          <cell r="U44">
            <v>0.22075545490068613</v>
          </cell>
          <cell r="V44">
            <v>2.7385739937069661E-2</v>
          </cell>
        </row>
        <row r="80">
          <cell r="C80" t="str">
            <v>Tillväxt</v>
          </cell>
          <cell r="D80" t="str">
            <v>Andel</v>
          </cell>
          <cell r="G80" t="str">
            <v>Sorted alphabetically and ranked</v>
          </cell>
        </row>
        <row r="81">
          <cell r="A81">
            <v>1</v>
          </cell>
          <cell r="B81" t="str">
            <v>Hotell/Restaurang/Turism</v>
          </cell>
          <cell r="C81">
            <v>-0.4805916272622141</v>
          </cell>
          <cell r="D81">
            <v>7.3088619733645147E-3</v>
          </cell>
          <cell r="G81">
            <v>4</v>
          </cell>
          <cell r="H81" t="str">
            <v>Bygg</v>
          </cell>
          <cell r="I81">
            <v>1.8923489640627084E-2</v>
          </cell>
        </row>
        <row r="82">
          <cell r="A82">
            <v>2</v>
          </cell>
          <cell r="B82" t="str">
            <v>Marknadsföring/Information</v>
          </cell>
          <cell r="C82">
            <v>-0.28656821763405438</v>
          </cell>
          <cell r="D82">
            <v>7.6285722222840194E-3</v>
          </cell>
          <cell r="G82">
            <v>8</v>
          </cell>
          <cell r="H82" t="str">
            <v>Ekonomi/Finans</v>
          </cell>
          <cell r="I82">
            <v>6.1397372861009478E-2</v>
          </cell>
        </row>
        <row r="83">
          <cell r="A83">
            <v>3</v>
          </cell>
          <cell r="B83" t="str">
            <v>Försäljning</v>
          </cell>
          <cell r="C83">
            <v>-0.41718355539333779</v>
          </cell>
          <cell r="D83">
            <v>1.035281805549524E-2</v>
          </cell>
          <cell r="G83">
            <v>3</v>
          </cell>
          <cell r="H83" t="str">
            <v>Försäljning</v>
          </cell>
          <cell r="I83">
            <v>1.035281805549524E-2</v>
          </cell>
        </row>
        <row r="84">
          <cell r="A84">
            <v>4</v>
          </cell>
          <cell r="B84" t="str">
            <v>Bygg</v>
          </cell>
          <cell r="C84">
            <v>-0.12144159905703782</v>
          </cell>
          <cell r="D84">
            <v>1.8923489640627084E-2</v>
          </cell>
          <cell r="G84">
            <v>10</v>
          </cell>
          <cell r="H84" t="str">
            <v>Hälso- och sjukvård</v>
          </cell>
          <cell r="I84">
            <v>7.7229524126286572E-2</v>
          </cell>
        </row>
        <row r="85">
          <cell r="A85">
            <v>5</v>
          </cell>
          <cell r="B85" t="str">
            <v>Telefoni/Callcenter</v>
          </cell>
          <cell r="C85">
            <v>-0.36850597459498929</v>
          </cell>
          <cell r="D85">
            <v>2.4288708035584403E-2</v>
          </cell>
          <cell r="G85">
            <v>1</v>
          </cell>
          <cell r="H85" t="str">
            <v>Hotell/Restaurang/Turism</v>
          </cell>
          <cell r="I85">
            <v>7.3088619733645147E-3</v>
          </cell>
        </row>
        <row r="86">
          <cell r="A86">
            <v>6</v>
          </cell>
          <cell r="B86" t="str">
            <v>Övrigt</v>
          </cell>
          <cell r="C86">
            <v>0.22075545490068613</v>
          </cell>
          <cell r="D86">
            <v>2.7385739937069661E-2</v>
          </cell>
          <cell r="G86">
            <v>12</v>
          </cell>
          <cell r="H86" t="str">
            <v>Industri/Tillverkning</v>
          </cell>
          <cell r="I86">
            <v>0.26760941991526421</v>
          </cell>
        </row>
        <row r="87">
          <cell r="A87">
            <v>7</v>
          </cell>
          <cell r="B87" t="str">
            <v>Teknik</v>
          </cell>
          <cell r="C87">
            <v>-0.26302663322087089</v>
          </cell>
          <cell r="D87">
            <v>4.5082816413475134E-2</v>
          </cell>
          <cell r="G87">
            <v>11</v>
          </cell>
          <cell r="H87" t="str">
            <v>IT</v>
          </cell>
          <cell r="I87">
            <v>9.8544090078042046E-2</v>
          </cell>
        </row>
        <row r="88">
          <cell r="A88">
            <v>8</v>
          </cell>
          <cell r="B88" t="str">
            <v>Ekonomi/Finans</v>
          </cell>
          <cell r="C88">
            <v>-0.2459533394513852</v>
          </cell>
          <cell r="D88">
            <v>6.1397372861009478E-2</v>
          </cell>
          <cell r="G88">
            <v>9</v>
          </cell>
          <cell r="H88" t="str">
            <v>Kontor/Administration</v>
          </cell>
          <cell r="I88">
            <v>6.4189983406437279E-2</v>
          </cell>
        </row>
        <row r="89">
          <cell r="A89">
            <v>9</v>
          </cell>
          <cell r="B89" t="str">
            <v>Kontor/Administration</v>
          </cell>
          <cell r="C89">
            <v>-0.31882840500853066</v>
          </cell>
          <cell r="D89">
            <v>6.4189983406437279E-2</v>
          </cell>
          <cell r="G89">
            <v>13</v>
          </cell>
          <cell r="H89" t="str">
            <v>Lager/Logistik</v>
          </cell>
          <cell r="I89">
            <v>0.29005860333506017</v>
          </cell>
        </row>
        <row r="90">
          <cell r="A90">
            <v>10</v>
          </cell>
          <cell r="B90" t="str">
            <v>Hälso- och sjukvård</v>
          </cell>
          <cell r="C90">
            <v>-0.11714898687255849</v>
          </cell>
          <cell r="D90">
            <v>7.7229524126286572E-2</v>
          </cell>
          <cell r="G90">
            <v>2</v>
          </cell>
          <cell r="H90" t="str">
            <v>Marknadsföring/Information</v>
          </cell>
          <cell r="I90">
            <v>7.6285722222840194E-3</v>
          </cell>
        </row>
        <row r="91">
          <cell r="A91">
            <v>11</v>
          </cell>
          <cell r="B91" t="str">
            <v>IT</v>
          </cell>
          <cell r="C91">
            <v>-0.19568547967526123</v>
          </cell>
          <cell r="D91">
            <v>9.8544090078042046E-2</v>
          </cell>
          <cell r="G91">
            <v>7</v>
          </cell>
          <cell r="H91" t="str">
            <v>Teknik</v>
          </cell>
          <cell r="I91">
            <v>4.5082816413475134E-2</v>
          </cell>
        </row>
        <row r="92">
          <cell r="A92">
            <v>12</v>
          </cell>
          <cell r="B92" t="str">
            <v>Industri/Tillverkning</v>
          </cell>
          <cell r="C92">
            <v>-0.28644438594618582</v>
          </cell>
          <cell r="D92">
            <v>0.26760941991526421</v>
          </cell>
          <cell r="G92">
            <v>5</v>
          </cell>
          <cell r="H92" t="str">
            <v>Telefoni/Callcenter</v>
          </cell>
          <cell r="I92">
            <v>2.4288708035584403E-2</v>
          </cell>
        </row>
        <row r="93">
          <cell r="A93">
            <v>13</v>
          </cell>
          <cell r="B93" t="str">
            <v>Lager/Logistik</v>
          </cell>
          <cell r="C93">
            <v>-2.5780440009557003E-2</v>
          </cell>
          <cell r="D93">
            <v>0.29005860333506017</v>
          </cell>
          <cell r="G93">
            <v>6</v>
          </cell>
          <cell r="H93" t="str">
            <v>Övrigt</v>
          </cell>
          <cell r="I93">
            <v>2.7385739937069661E-2</v>
          </cell>
        </row>
        <row r="95">
          <cell r="B95" t="str">
            <v>Södra</v>
          </cell>
        </row>
        <row r="97">
          <cell r="B97" t="str">
            <v>Omsättning Södra Sverige 2020</v>
          </cell>
          <cell r="I97" t="str">
            <v>Omsättning Södra Sverige 2019</v>
          </cell>
        </row>
        <row r="98">
          <cell r="C98" t="str">
            <v>Entreprenad</v>
          </cell>
          <cell r="D98" t="str">
            <v>Omställning</v>
          </cell>
          <cell r="E98" t="str">
            <v>Rekrytering</v>
          </cell>
          <cell r="F98" t="str">
            <v>Uthyrning</v>
          </cell>
          <cell r="G98" t="str">
            <v>Totalt</v>
          </cell>
          <cell r="J98" t="str">
            <v>Entreprenad</v>
          </cell>
          <cell r="K98" t="str">
            <v>Omställning</v>
          </cell>
          <cell r="L98" t="str">
            <v>Rekrytering</v>
          </cell>
          <cell r="M98" t="str">
            <v>Uthyrning</v>
          </cell>
          <cell r="N98" t="str">
            <v>Totalt</v>
          </cell>
        </row>
        <row r="100">
          <cell r="B100" t="str">
            <v>Omsättning i urvalet, Mkr</v>
          </cell>
          <cell r="I100" t="str">
            <v>Omsättning i urvalet, Mkr</v>
          </cell>
        </row>
        <row r="101">
          <cell r="B101" t="str">
            <v>Kv 1</v>
          </cell>
          <cell r="C101">
            <v>52.550440709999904</v>
          </cell>
          <cell r="D101">
            <v>28.905260613750002</v>
          </cell>
          <cell r="E101">
            <v>24.64977975</v>
          </cell>
          <cell r="F101">
            <v>900.90524064427234</v>
          </cell>
          <cell r="G101">
            <v>1007.0107217180222</v>
          </cell>
          <cell r="I101" t="str">
            <v>Kv 1</v>
          </cell>
          <cell r="J101">
            <v>50.515402000000002</v>
          </cell>
          <cell r="K101">
            <v>18.306444535000001</v>
          </cell>
          <cell r="L101">
            <v>34.720605830000004</v>
          </cell>
          <cell r="M101">
            <v>1028.7710231352728</v>
          </cell>
          <cell r="N101">
            <v>1132.3134755002727</v>
          </cell>
        </row>
        <row r="102">
          <cell r="B102" t="str">
            <v>Kv 2</v>
          </cell>
          <cell r="C102">
            <v>68.040593930000014</v>
          </cell>
          <cell r="D102">
            <v>27.966347880000001</v>
          </cell>
          <cell r="E102">
            <v>19.843082041365534</v>
          </cell>
          <cell r="F102">
            <v>796.99801092318671</v>
          </cell>
          <cell r="G102">
            <v>912.84803477455227</v>
          </cell>
          <cell r="I102" t="str">
            <v>Kv 2</v>
          </cell>
          <cell r="J102">
            <v>60.366416000000001</v>
          </cell>
          <cell r="K102">
            <v>19.44905309</v>
          </cell>
          <cell r="L102">
            <v>35.569699740000004</v>
          </cell>
          <cell r="M102">
            <v>1055.8362166027325</v>
          </cell>
          <cell r="N102">
            <v>1171.2213854327324</v>
          </cell>
        </row>
        <row r="103">
          <cell r="B103" t="str">
            <v>Kv 3</v>
          </cell>
          <cell r="C103">
            <v>71.893360999999999</v>
          </cell>
          <cell r="D103">
            <v>27.357212257499999</v>
          </cell>
          <cell r="E103">
            <v>13.398000156027068</v>
          </cell>
          <cell r="F103">
            <v>795.27767271147945</v>
          </cell>
          <cell r="G103">
            <v>907.9262461250064</v>
          </cell>
          <cell r="I103" t="str">
            <v>Kv 3</v>
          </cell>
          <cell r="J103">
            <v>62.697827309999994</v>
          </cell>
          <cell r="K103">
            <v>17.287210119999997</v>
          </cell>
          <cell r="L103">
            <v>25.043032839999995</v>
          </cell>
          <cell r="M103">
            <v>1024.9422146274862</v>
          </cell>
          <cell r="N103">
            <v>1129.9702848974862</v>
          </cell>
        </row>
        <row r="104">
          <cell r="B104" t="str">
            <v>Kv 4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Kv 4</v>
          </cell>
          <cell r="J104">
            <v>66.363433970000003</v>
          </cell>
          <cell r="K104">
            <v>20.804468084491525</v>
          </cell>
          <cell r="L104">
            <v>31.061922148800001</v>
          </cell>
          <cell r="M104">
            <v>920.47832979932298</v>
          </cell>
          <cell r="N104">
            <v>1038.7081540026145</v>
          </cell>
        </row>
        <row r="105">
          <cell r="B105" t="str">
            <v>Ack.</v>
          </cell>
          <cell r="C105">
            <v>192.48439563999992</v>
          </cell>
          <cell r="D105">
            <v>84.228820751249998</v>
          </cell>
          <cell r="E105">
            <v>57.890861947392601</v>
          </cell>
          <cell r="F105">
            <v>2493.1809242789386</v>
          </cell>
          <cell r="G105">
            <v>2827.7850026175811</v>
          </cell>
          <cell r="I105" t="str">
            <v>Ack.</v>
          </cell>
          <cell r="J105">
            <v>239.94307928000001</v>
          </cell>
          <cell r="K105">
            <v>75.847175829491533</v>
          </cell>
          <cell r="L105">
            <v>126.3952605588</v>
          </cell>
          <cell r="M105">
            <v>4030.0277841648144</v>
          </cell>
          <cell r="N105">
            <v>4472.2132998331053</v>
          </cell>
        </row>
        <row r="106">
          <cell r="B106" t="str">
            <v>Jämförelse mot 2019</v>
          </cell>
        </row>
        <row r="107">
          <cell r="B107" t="str">
            <v>Kv 1</v>
          </cell>
          <cell r="C107">
            <v>4.0285509556073684E-2</v>
          </cell>
          <cell r="D107">
            <v>0.57896638850248494</v>
          </cell>
          <cell r="E107">
            <v>-0.29005329369277322</v>
          </cell>
          <cell r="F107">
            <v>-0.12428983672315919</v>
          </cell>
          <cell r="G107">
            <v>-0.11066083420661399</v>
          </cell>
        </row>
        <row r="108">
          <cell r="B108" t="str">
            <v>Kv 2</v>
          </cell>
          <cell r="C108">
            <v>0.12712661175710704</v>
          </cell>
          <cell r="D108">
            <v>0.43792850739758049</v>
          </cell>
          <cell r="E108">
            <v>-0.44213523908241092</v>
          </cell>
          <cell r="F108">
            <v>-0.24514995944388596</v>
          </cell>
          <cell r="G108">
            <v>-0.22060163336474481</v>
          </cell>
        </row>
        <row r="109">
          <cell r="B109" t="str">
            <v>Kv 3</v>
          </cell>
          <cell r="C109">
            <v>0.14666431173976835</v>
          </cell>
          <cell r="D109">
            <v>0.58251169897274346</v>
          </cell>
          <cell r="E109">
            <v>-0.46500089499435127</v>
          </cell>
          <cell r="F109">
            <v>-0.22407560020296169</v>
          </cell>
          <cell r="G109">
            <v>-0.19650431674194346</v>
          </cell>
        </row>
        <row r="110">
          <cell r="B110" t="str">
            <v>Kv 4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B111" t="str">
            <v>Ack.</v>
          </cell>
          <cell r="C111">
            <v>0.10891110127709669</v>
          </cell>
          <cell r="D111">
            <v>0.53024486261581516</v>
          </cell>
          <cell r="E111">
            <v>-0.39275322869297391</v>
          </cell>
          <cell r="F111">
            <v>-0.19821795380074558</v>
          </cell>
          <cell r="G111">
            <v>-0.17641451446445966</v>
          </cell>
        </row>
        <row r="112">
          <cell r="B112" t="str">
            <v>Andel av total omsättning</v>
          </cell>
        </row>
        <row r="113">
          <cell r="B113" t="str">
            <v>Kv 1</v>
          </cell>
          <cell r="C113">
            <v>5.2184589078004676E-2</v>
          </cell>
          <cell r="D113">
            <v>2.8704024684499736E-2</v>
          </cell>
          <cell r="E113">
            <v>2.447817011118408E-2</v>
          </cell>
          <cell r="F113">
            <v>0.89463321612631153</v>
          </cell>
          <cell r="G113">
            <v>1</v>
          </cell>
        </row>
        <row r="114">
          <cell r="B114" t="str">
            <v>Kv 2</v>
          </cell>
          <cell r="C114">
            <v>7.4536605588250093E-2</v>
          </cell>
          <cell r="D114">
            <v>3.0636367516425556E-2</v>
          </cell>
          <cell r="E114">
            <v>2.1737552457201943E-2</v>
          </cell>
          <cell r="F114">
            <v>0.87308947443812235</v>
          </cell>
          <cell r="G114">
            <v>1</v>
          </cell>
        </row>
        <row r="115">
          <cell r="B115" t="str">
            <v>Kv 3</v>
          </cell>
          <cell r="C115">
            <v>7.9184142221725651E-2</v>
          </cell>
          <cell r="D115">
            <v>3.0131535875584065E-2</v>
          </cell>
          <cell r="E115">
            <v>1.4756705418759737E-2</v>
          </cell>
          <cell r="F115">
            <v>0.87592761648393069</v>
          </cell>
          <cell r="G115">
            <v>1</v>
          </cell>
        </row>
        <row r="116">
          <cell r="B116" t="str">
            <v>Kv 4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B117" t="str">
            <v>Ack.</v>
          </cell>
          <cell r="C117">
            <v>6.806896403433213E-2</v>
          </cell>
          <cell r="D117">
            <v>2.9786147346167528E-2</v>
          </cell>
          <cell r="E117">
            <v>2.0472158206442524E-2</v>
          </cell>
          <cell r="F117">
            <v>0.88167273041305783</v>
          </cell>
          <cell r="G117">
            <v>1</v>
          </cell>
        </row>
      </sheetData>
      <sheetData sheetId="14">
        <row r="32">
          <cell r="R32" t="str">
            <v>Outsourcing</v>
          </cell>
          <cell r="AD32" t="str">
            <v>Headers</v>
          </cell>
        </row>
        <row r="33">
          <cell r="R33" t="str">
            <v>Outplacement</v>
          </cell>
          <cell r="AD33" t="str">
            <v>Turnover developments in the staffing industry Q1 2009-Q3 2020</v>
          </cell>
        </row>
        <row r="34">
          <cell r="R34" t="str">
            <v>Recruitment</v>
          </cell>
          <cell r="AD34" t="str">
            <v>2002-2020 (mkr)</v>
          </cell>
        </row>
        <row r="35">
          <cell r="R35" t="str">
            <v>Staffing</v>
          </cell>
          <cell r="AD35" t="str">
            <v>Turnover development per service area third quarter 2020</v>
          </cell>
        </row>
        <row r="36">
          <cell r="AD36" t="str">
            <v>Turnover development per region third quarter 2020</v>
          </cell>
        </row>
        <row r="37">
          <cell r="AD37" t="str">
            <v>Third quarter 2020</v>
          </cell>
        </row>
        <row r="52">
          <cell r="R52" t="str">
            <v>Central</v>
          </cell>
        </row>
        <row r="53">
          <cell r="R53" t="str">
            <v>Northern</v>
          </cell>
        </row>
        <row r="54">
          <cell r="R54" t="str">
            <v>Stockholm</v>
          </cell>
        </row>
        <row r="55">
          <cell r="R55" t="str">
            <v>Southern</v>
          </cell>
        </row>
        <row r="56">
          <cell r="R56" t="str">
            <v>Western</v>
          </cell>
        </row>
        <row r="57">
          <cell r="R57" t="str">
            <v>Total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"/>
  <sheetViews>
    <sheetView topLeftCell="B1" zoomScaleNormal="100" workbookViewId="0">
      <selection activeCell="Q3" sqref="Q3"/>
    </sheetView>
  </sheetViews>
  <sheetFormatPr defaultRowHeight="12.75" x14ac:dyDescent="0.2"/>
  <sheetData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50"/>
  </sheetPr>
  <dimension ref="A1:BQ143"/>
  <sheetViews>
    <sheetView topLeftCell="A71" zoomScale="80" zoomScaleNormal="80" workbookViewId="0">
      <selection activeCell="Z71" sqref="Z71"/>
    </sheetView>
  </sheetViews>
  <sheetFormatPr defaultRowHeight="12.75" x14ac:dyDescent="0.2"/>
  <cols>
    <col min="1" max="1" width="23.5703125" style="14" bestFit="1" customWidth="1"/>
    <col min="2" max="7" width="11.140625" style="14" customWidth="1"/>
    <col min="8" max="10" width="11" style="14" customWidth="1"/>
    <col min="11" max="11" width="11.140625" style="14" customWidth="1"/>
    <col min="12" max="12" width="10.140625" style="14" customWidth="1"/>
    <col min="13" max="13" width="6.140625" style="14" customWidth="1"/>
    <col min="14" max="14" width="5.5703125" style="14" customWidth="1"/>
    <col min="15" max="16" width="4.7109375" style="14" customWidth="1"/>
    <col min="17" max="18" width="11.140625" style="14" bestFit="1" customWidth="1"/>
    <col min="19" max="19" width="11.85546875" style="14" customWidth="1"/>
    <col min="20" max="20" width="13.140625" style="14" customWidth="1"/>
    <col min="21" max="21" width="11.140625" style="14" bestFit="1" customWidth="1"/>
    <col min="22" max="22" width="12.140625" style="14" customWidth="1"/>
    <col min="23" max="23" width="11.85546875" style="14" bestFit="1" customWidth="1"/>
    <col min="24" max="24" width="11.42578125" style="14" bestFit="1" customWidth="1"/>
    <col min="25" max="28" width="11.140625" style="14" bestFit="1" customWidth="1"/>
    <col min="29" max="29" width="5.7109375" style="14" customWidth="1"/>
    <col min="30" max="30" width="18.5703125" style="14" bestFit="1" customWidth="1"/>
    <col min="31" max="33" width="12.7109375" style="14" bestFit="1" customWidth="1"/>
    <col min="34" max="34" width="18.5703125" style="14" bestFit="1" customWidth="1"/>
    <col min="35" max="39" width="12.7109375" style="14" bestFit="1" customWidth="1"/>
    <col min="40" max="40" width="11.5703125" style="14" customWidth="1"/>
    <col min="41" max="41" width="11.7109375" style="14" bestFit="1" customWidth="1"/>
    <col min="42" max="42" width="12" style="14" bestFit="1" customWidth="1"/>
    <col min="43" max="49" width="13.5703125" style="14" bestFit="1" customWidth="1"/>
    <col min="50" max="16384" width="9.140625" style="14"/>
  </cols>
  <sheetData>
    <row r="1" spans="1:69" x14ac:dyDescent="0.2">
      <c r="B1" s="14">
        <f>[1]Regioner_Mellan!B1</f>
        <v>2004</v>
      </c>
      <c r="F1" s="14">
        <f>[1]Regioner_Mellan!F1</f>
        <v>2005</v>
      </c>
      <c r="J1" s="14">
        <f>[1]Regioner_Mellan!J1</f>
        <v>2006</v>
      </c>
      <c r="N1" s="14">
        <f>[1]Regioner_Mellan!N1</f>
        <v>2007</v>
      </c>
      <c r="R1" s="14">
        <f>[1]Regioner_Mellan!R1</f>
        <v>2008</v>
      </c>
      <c r="V1" s="14">
        <f>[1]Regioner_Mellan!V1</f>
        <v>2009</v>
      </c>
      <c r="Z1" s="14">
        <f>[1]Regioner_Mellan!Z1</f>
        <v>2010</v>
      </c>
      <c r="AD1" s="14">
        <f>[1]Regioner_Mellan!AD1</f>
        <v>2011</v>
      </c>
      <c r="AH1" s="14">
        <f>[1]Regioner_Mellan!AH1</f>
        <v>2012</v>
      </c>
      <c r="AL1" s="14">
        <f>[1]Regioner_Mellan!AL1</f>
        <v>2013</v>
      </c>
      <c r="AP1" s="14">
        <f>[1]Regioner_Mellan!AP1</f>
        <v>2014</v>
      </c>
      <c r="AT1" s="14">
        <f>[1]Regioner_Mellan!AT1</f>
        <v>2015</v>
      </c>
      <c r="AX1" s="14">
        <f>[1]Regioner_Mellan!AX1</f>
        <v>2016</v>
      </c>
      <c r="BB1" s="14">
        <f>[1]Regioner_Mellan!BB1</f>
        <v>2017</v>
      </c>
      <c r="BF1" s="14">
        <f>[1]Regioner_Mellan!BF1</f>
        <v>2018</v>
      </c>
      <c r="BJ1" s="14">
        <f>[1]Regioner_Mellan!BJ1</f>
        <v>2019</v>
      </c>
      <c r="BN1" s="14">
        <f>[1]Regioner_Mellan!BN1</f>
        <v>2020</v>
      </c>
    </row>
    <row r="2" spans="1:69" x14ac:dyDescent="0.2">
      <c r="B2" s="14">
        <f>[1]Regioner_Mellan!B2</f>
        <v>1</v>
      </c>
      <c r="C2" s="14">
        <f>[1]Regioner_Mellan!C2</f>
        <v>2</v>
      </c>
      <c r="D2" s="14">
        <f>[1]Regioner_Mellan!D2</f>
        <v>3</v>
      </c>
      <c r="E2" s="14">
        <f>[1]Regioner_Mellan!E2</f>
        <v>4</v>
      </c>
      <c r="F2" s="14">
        <f>[1]Regioner_Mellan!F2</f>
        <v>1</v>
      </c>
      <c r="G2" s="14">
        <f>[1]Regioner_Mellan!G2</f>
        <v>2</v>
      </c>
      <c r="H2" s="14">
        <f>[1]Regioner_Mellan!H2</f>
        <v>3</v>
      </c>
      <c r="I2" s="14">
        <f>[1]Regioner_Mellan!I2</f>
        <v>4</v>
      </c>
      <c r="J2" s="14">
        <f>[1]Regioner_Mellan!J2</f>
        <v>1</v>
      </c>
      <c r="K2" s="14">
        <f>[1]Regioner_Mellan!K2</f>
        <v>2</v>
      </c>
      <c r="L2" s="14">
        <f>[1]Regioner_Mellan!L2</f>
        <v>3</v>
      </c>
      <c r="M2" s="14">
        <f>[1]Regioner_Mellan!M2</f>
        <v>4</v>
      </c>
      <c r="N2" s="14">
        <f>[1]Regioner_Mellan!N2</f>
        <v>1</v>
      </c>
      <c r="O2" s="14">
        <f>[1]Regioner_Mellan!O2</f>
        <v>2</v>
      </c>
      <c r="P2" s="14">
        <f>[1]Regioner_Mellan!P2</f>
        <v>3</v>
      </c>
      <c r="Q2" s="14">
        <f>[1]Regioner_Mellan!Q2</f>
        <v>4</v>
      </c>
      <c r="R2" s="14">
        <f>[1]Regioner_Mellan!R2</f>
        <v>1</v>
      </c>
      <c r="S2" s="14">
        <f>[1]Regioner_Mellan!S2</f>
        <v>2</v>
      </c>
      <c r="T2" s="14">
        <f>[1]Regioner_Mellan!T2</f>
        <v>3</v>
      </c>
      <c r="U2" s="14">
        <f>[1]Regioner_Mellan!U2</f>
        <v>4</v>
      </c>
      <c r="V2" s="14">
        <f>[1]Regioner_Mellan!V2</f>
        <v>1</v>
      </c>
      <c r="W2" s="14">
        <f>[1]Regioner_Mellan!W2</f>
        <v>2</v>
      </c>
      <c r="X2" s="14">
        <f>[1]Regioner_Mellan!X2</f>
        <v>3</v>
      </c>
      <c r="Y2" s="14">
        <f>[1]Regioner_Mellan!Y2</f>
        <v>4</v>
      </c>
      <c r="Z2" s="14">
        <f>[1]Regioner_Mellan!Z2</f>
        <v>1</v>
      </c>
      <c r="AA2" s="14">
        <f>[1]Regioner_Mellan!AA2</f>
        <v>2</v>
      </c>
      <c r="AB2" s="14">
        <f>[1]Regioner_Mellan!AB2</f>
        <v>3</v>
      </c>
      <c r="AC2" s="14">
        <f>[1]Regioner_Mellan!AC2</f>
        <v>4</v>
      </c>
      <c r="AD2" s="14">
        <f>[1]Regioner_Mellan!AD2</f>
        <v>1</v>
      </c>
      <c r="AE2" s="14">
        <f>[1]Regioner_Mellan!AE2</f>
        <v>2</v>
      </c>
      <c r="AF2" s="14">
        <f>[1]Regioner_Mellan!AF2</f>
        <v>3</v>
      </c>
      <c r="AG2" s="14">
        <f>[1]Regioner_Mellan!AG2</f>
        <v>4</v>
      </c>
      <c r="AH2" s="14">
        <f>[1]Regioner_Mellan!AH2</f>
        <v>1</v>
      </c>
      <c r="AI2" s="14">
        <f>[1]Regioner_Mellan!AI2</f>
        <v>2</v>
      </c>
      <c r="AJ2" s="14">
        <f>[1]Regioner_Mellan!AJ2</f>
        <v>3</v>
      </c>
      <c r="AK2" s="14">
        <f>[1]Regioner_Mellan!AK2</f>
        <v>4</v>
      </c>
      <c r="AL2" s="14">
        <f>[1]Regioner_Mellan!AL2</f>
        <v>1</v>
      </c>
      <c r="AM2" s="14">
        <f>[1]Regioner_Mellan!AM2</f>
        <v>2</v>
      </c>
      <c r="AN2" s="14">
        <f>[1]Regioner_Mellan!AN2</f>
        <v>3</v>
      </c>
      <c r="AO2" s="14">
        <f>[1]Regioner_Mellan!AO2</f>
        <v>4</v>
      </c>
      <c r="AP2" s="14">
        <f>[1]Regioner_Mellan!AP2</f>
        <v>1</v>
      </c>
      <c r="AQ2" s="14">
        <f>[1]Regioner_Mellan!AQ2</f>
        <v>2</v>
      </c>
      <c r="AR2" s="14">
        <f>[1]Regioner_Mellan!AR2</f>
        <v>3</v>
      </c>
      <c r="AS2" s="14">
        <f>[1]Regioner_Mellan!AS2</f>
        <v>4</v>
      </c>
      <c r="AT2" s="14">
        <f>[1]Regioner_Mellan!AT2</f>
        <v>1</v>
      </c>
      <c r="AU2" s="14">
        <f>[1]Regioner_Mellan!AU2</f>
        <v>2</v>
      </c>
      <c r="AV2" s="14">
        <f>[1]Regioner_Mellan!AV2</f>
        <v>3</v>
      </c>
      <c r="AW2" s="14">
        <f>[1]Regioner_Mellan!AW2</f>
        <v>4</v>
      </c>
      <c r="AX2" s="14">
        <f>[1]Regioner_Mellan!AX2</f>
        <v>1</v>
      </c>
      <c r="AY2" s="14">
        <f>[1]Regioner_Mellan!AY2</f>
        <v>2</v>
      </c>
      <c r="AZ2" s="14">
        <f>[1]Regioner_Mellan!AZ2</f>
        <v>3</v>
      </c>
      <c r="BA2" s="14">
        <f>[1]Regioner_Mellan!BA2</f>
        <v>4</v>
      </c>
      <c r="BB2" s="14">
        <f>[1]Regioner_Mellan!BB2</f>
        <v>1</v>
      </c>
      <c r="BC2" s="14">
        <f>[1]Regioner_Mellan!BC2</f>
        <v>2</v>
      </c>
      <c r="BD2" s="14">
        <f>[1]Regioner_Mellan!BD2</f>
        <v>3</v>
      </c>
      <c r="BE2" s="14">
        <f>[1]Regioner_Mellan!BE2</f>
        <v>4</v>
      </c>
      <c r="BF2" s="14">
        <f>[1]Regioner_Mellan!BF2</f>
        <v>1</v>
      </c>
      <c r="BG2" s="14">
        <f>[1]Regioner_Mellan!BG2</f>
        <v>2</v>
      </c>
      <c r="BH2" s="14">
        <f>[1]Regioner_Mellan!BH2</f>
        <v>3</v>
      </c>
      <c r="BI2" s="14">
        <f>[1]Regioner_Mellan!BI2</f>
        <v>4</v>
      </c>
      <c r="BJ2" s="14">
        <f>[1]Regioner_Mellan!BJ2</f>
        <v>1</v>
      </c>
      <c r="BK2" s="14">
        <f>[1]Regioner_Mellan!BK2</f>
        <v>2</v>
      </c>
      <c r="BL2" s="14">
        <f>[1]Regioner_Mellan!BL2</f>
        <v>3</v>
      </c>
      <c r="BM2" s="14">
        <f>[1]Regioner_Mellan!BM2</f>
        <v>4</v>
      </c>
      <c r="BN2" s="14">
        <f>[1]Regioner_Mellan!BN2</f>
        <v>1</v>
      </c>
      <c r="BO2" s="14">
        <f>[1]Regioner_Mellan!BO2</f>
        <v>2</v>
      </c>
      <c r="BP2" s="14">
        <f>[1]Regioner_Mellan!BP2</f>
        <v>3</v>
      </c>
      <c r="BQ2" s="14">
        <f>[1]Regioner_Mellan!BQ2</f>
        <v>4</v>
      </c>
    </row>
    <row r="3" spans="1:69" x14ac:dyDescent="0.2">
      <c r="A3" s="14" t="str">
        <f>[1]Regioner_Mellan!A3</f>
        <v>% förändring</v>
      </c>
      <c r="B3" s="9">
        <f>[1]Regioner_Mellan!B3</f>
        <v>-0.17</v>
      </c>
      <c r="C3" s="9">
        <f>[1]Regioner_Mellan!C3</f>
        <v>-0.19</v>
      </c>
      <c r="D3" s="9">
        <f>[1]Regioner_Mellan!D3</f>
        <v>-0.21</v>
      </c>
      <c r="E3" s="9">
        <f>[1]Regioner_Mellan!E3</f>
        <v>-0.21</v>
      </c>
      <c r="F3" s="9">
        <f>[1]Regioner_Mellan!F3</f>
        <v>0.03</v>
      </c>
      <c r="G3" s="9">
        <f>[1]Regioner_Mellan!G3</f>
        <v>0.14000000000000001</v>
      </c>
      <c r="H3" s="9">
        <f>[1]Regioner_Mellan!H3</f>
        <v>0.26</v>
      </c>
      <c r="I3" s="9">
        <f>[1]Regioner_Mellan!I3</f>
        <v>0.34</v>
      </c>
      <c r="J3" s="9">
        <f>[1]Regioner_Mellan!J3</f>
        <v>0.24</v>
      </c>
      <c r="K3" s="9">
        <f>[1]Regioner_Mellan!K3</f>
        <v>0.27</v>
      </c>
      <c r="L3" s="9">
        <f>[1]Regioner_Mellan!L3</f>
        <v>0.38252867264353224</v>
      </c>
      <c r="M3" s="9">
        <f>[1]Regioner_Mellan!M3</f>
        <v>0.40617721176011767</v>
      </c>
      <c r="N3" s="9">
        <f>[1]Regioner_Mellan!N3</f>
        <v>0.45</v>
      </c>
      <c r="O3" s="9">
        <f>[1]Regioner_Mellan!O3</f>
        <v>0.45951567916059505</v>
      </c>
      <c r="P3" s="9">
        <f>[1]Regioner_Mellan!P3</f>
        <v>0.34438309212403312</v>
      </c>
      <c r="Q3" s="9">
        <f>[1]Regioner_Mellan!Q3</f>
        <v>0.27824960014428091</v>
      </c>
      <c r="R3" s="9">
        <f>[1]Regioner_Mellan!R3</f>
        <v>0.34</v>
      </c>
      <c r="S3" s="9">
        <f>[1]Regioner_Mellan!S3</f>
        <v>0.29240874584390225</v>
      </c>
      <c r="T3" s="9">
        <f>[1]Regioner_Mellan!T3</f>
        <v>0.20171260900989527</v>
      </c>
      <c r="U3" s="9">
        <f>[1]Regioner_Mellan!U3</f>
        <v>-2.4233131930516917E-3</v>
      </c>
      <c r="V3" s="9">
        <f>[1]Regioner_Mellan!V3</f>
        <v>-0.14482450530643262</v>
      </c>
      <c r="W3" s="9">
        <f>[1]Regioner_Mellan!W3</f>
        <v>-0.28710199200753977</v>
      </c>
      <c r="X3" s="9">
        <f>[1]Regioner_Mellan!X3</f>
        <v>-0.23387207011187849</v>
      </c>
      <c r="Y3" s="9">
        <f>[1]Regioner_Mellan!Y3</f>
        <v>-4.2151597949577346E-2</v>
      </c>
      <c r="Z3" s="9">
        <f>[1]Regioner_Mellan!Z3</f>
        <v>8.35868518671639E-2</v>
      </c>
      <c r="AA3" s="9">
        <f>[1]Regioner_Mellan!AA3</f>
        <v>0.41677062552441801</v>
      </c>
      <c r="AB3" s="9">
        <f>[1]Regioner_Mellan!AB3</f>
        <v>0.55285410339991592</v>
      </c>
      <c r="AC3" s="9">
        <f>[1]Regioner_Mellan!AC3</f>
        <v>0.52943798025911015</v>
      </c>
      <c r="AD3" s="9">
        <f>[1]Regioner_Mellan!AD3</f>
        <v>0.52437726078014979</v>
      </c>
      <c r="AE3" s="9">
        <f>[1]Regioner_Mellan!AE3</f>
        <v>0.3742573168551343</v>
      </c>
      <c r="AF3" s="9">
        <f>[1]Regioner_Mellan!AF3</f>
        <v>0.21800620698678824</v>
      </c>
      <c r="AG3" s="9">
        <f>[1]Regioner_Mellan!AG3</f>
        <v>0.10621257359869979</v>
      </c>
      <c r="AH3" s="9">
        <f>[1]Regioner_Mellan!AH3</f>
        <v>0.11007292647788415</v>
      </c>
      <c r="AI3" s="9">
        <f>[1]Regioner_Mellan!AI3</f>
        <v>5.5271560973498286E-2</v>
      </c>
      <c r="AJ3" s="9">
        <f>[1]Regioner_Mellan!AJ3</f>
        <v>3.962846360368872E-2</v>
      </c>
      <c r="AK3" s="9">
        <f>[1]Regioner_Mellan!AK3</f>
        <v>-3.9228817810276297E-2</v>
      </c>
      <c r="AL3" s="9">
        <f>[1]Regioner_Mellan!AL3</f>
        <v>-5.4690791111538059E-2</v>
      </c>
      <c r="AM3" s="9">
        <f>[1]Regioner_Mellan!AM3</f>
        <v>-5.2931272353240475E-3</v>
      </c>
      <c r="AN3" s="9">
        <f>[1]Regioner_Mellan!AN3</f>
        <v>-1.287905356353417E-2</v>
      </c>
      <c r="AO3" s="9">
        <f>[1]Regioner_Mellan!AO3</f>
        <v>7.3171142013901042E-2</v>
      </c>
      <c r="AP3" s="9">
        <f>[1]Regioner_Mellan!AP3</f>
        <v>1.8023972980440464E-2</v>
      </c>
      <c r="AQ3" s="9">
        <f>[1]Regioner_Mellan!AQ3</f>
        <v>-7.0580204444809155E-2</v>
      </c>
      <c r="AR3" s="9">
        <f>[1]Regioner_Mellan!AR3</f>
        <v>-5.1451579712811737E-2</v>
      </c>
      <c r="AS3" s="9">
        <f>[1]Regioner_Mellan!AS3</f>
        <v>-1.4170373426993068E-2</v>
      </c>
      <c r="AT3" s="9">
        <f>[1]Regioner_Mellan!AT3</f>
        <v>0.15154002249704937</v>
      </c>
      <c r="AU3" s="9">
        <f>[1]Regioner_Mellan!AU3</f>
        <v>0.14988173235847324</v>
      </c>
      <c r="AV3" s="9">
        <f>[1]Regioner_Mellan!AV3</f>
        <v>0.153031271570713</v>
      </c>
      <c r="AW3" s="9">
        <f>[1]Regioner_Mellan!AW3</f>
        <v>9.4313611012502019E-2</v>
      </c>
      <c r="AX3" s="9">
        <f>[1]Regioner_Mellan!AX3</f>
        <v>-5.2270881422835223E-2</v>
      </c>
      <c r="AY3" s="9">
        <f>[1]Regioner_Mellan!AY3</f>
        <v>3.9989626528348553E-2</v>
      </c>
      <c r="AZ3" s="9">
        <f>[1]Regioner_Mellan!AZ3</f>
        <v>-2.9413790458491958E-2</v>
      </c>
      <c r="BA3" s="9">
        <f>[1]Regioner_Mellan!BA3</f>
        <v>2.9748750517530991E-2</v>
      </c>
      <c r="BB3" s="9">
        <f>[1]Regioner_Mellan!BB3</f>
        <v>0.14868343956749952</v>
      </c>
      <c r="BC3" s="9">
        <f>[1]Regioner_Mellan!BC3</f>
        <v>0.11040058876123121</v>
      </c>
      <c r="BD3" s="9">
        <f>[1]Regioner_Mellan!BD3</f>
        <v>0.14887975228640196</v>
      </c>
      <c r="BE3" s="9">
        <f>[1]Regioner_Mellan!BE3</f>
        <v>0.17782132303221873</v>
      </c>
      <c r="BF3" s="9">
        <f>[1]Regioner_Mellan!BF3</f>
        <v>5.4741381381802769E-2</v>
      </c>
      <c r="BG3" s="9">
        <f>[1]Regioner_Mellan!BG3</f>
        <v>4.8049166223059159E-2</v>
      </c>
      <c r="BH3" s="9">
        <f>[1]Regioner_Mellan!BH3</f>
        <v>1.8503977707776422E-2</v>
      </c>
      <c r="BI3" s="9">
        <f>[1]Regioner_Mellan!BI3</f>
        <v>-1.6973245698074457E-2</v>
      </c>
      <c r="BJ3" s="9">
        <f>[1]Regioner_Mellan!BJ3</f>
        <v>-1.5267912415401852E-2</v>
      </c>
      <c r="BK3" s="9">
        <f>[1]Regioner_Mellan!BK3</f>
        <v>-5.2126781343846386E-2</v>
      </c>
      <c r="BL3" s="9">
        <f>[1]Regioner_Mellan!BL3</f>
        <v>-7.0762380386675983E-2</v>
      </c>
      <c r="BM3" s="9">
        <f>[1]Regioner_Mellan!BM3</f>
        <v>-0.12594374124626503</v>
      </c>
      <c r="BN3" s="9">
        <f>[1]Regioner_Mellan!BN3</f>
        <v>-0.11880658496787015</v>
      </c>
      <c r="BO3" s="9">
        <f>[1]Regioner_Mellan!BO3</f>
        <v>-0.22486444750307188</v>
      </c>
      <c r="BP3" s="9">
        <f>[1]Regioner_Mellan!BP3</f>
        <v>-0.20782662992870679</v>
      </c>
    </row>
    <row r="4" spans="1:69" x14ac:dyDescent="0.2">
      <c r="A4" s="15" t="str">
        <f>[1]Regioner_Mellan!A4</f>
        <v>Omsättning</v>
      </c>
      <c r="B4" s="16">
        <f>[1]Regioner_Mellan!B4</f>
        <v>262161569</v>
      </c>
      <c r="C4" s="16">
        <f>[1]Regioner_Mellan!C4</f>
        <v>277768730.17000002</v>
      </c>
      <c r="D4" s="16">
        <f>[1]Regioner_Mellan!D4</f>
        <v>273015726.44</v>
      </c>
      <c r="E4" s="16">
        <f>[1]Regioner_Mellan!E4</f>
        <v>277974475.32999998</v>
      </c>
      <c r="F4" s="16">
        <f>[1]Regioner_Mellan!F4</f>
        <v>261279868.16</v>
      </c>
      <c r="G4" s="16">
        <f>[1]Regioner_Mellan!G4</f>
        <v>303347656.89999998</v>
      </c>
      <c r="H4" s="16">
        <f>[1]Regioner_Mellan!H4</f>
        <v>324786838.69999999</v>
      </c>
      <c r="I4" s="16">
        <f>[1]Regioner_Mellan!I4</f>
        <v>361692377.85000002</v>
      </c>
      <c r="J4" s="16">
        <f>[1]Regioner_Mellan!J4</f>
        <v>333917677.08000004</v>
      </c>
      <c r="K4" s="16">
        <f>[1]Regioner_Mellan!K4</f>
        <v>405397032.35000002</v>
      </c>
      <c r="L4" s="16">
        <f>[1]Regioner_Mellan!L4</f>
        <v>449027117</v>
      </c>
      <c r="M4" s="16">
        <f>[1]Regioner_Mellan!M4</f>
        <v>508603579.39999998</v>
      </c>
      <c r="N4" s="16">
        <f>[1]Regioner_Mellan!N4</f>
        <v>468002036</v>
      </c>
      <c r="O4" s="16">
        <f>[1]Regioner_Mellan!O4</f>
        <v>591683325</v>
      </c>
      <c r="P4" s="16">
        <f>[1]Regioner_Mellan!P4</f>
        <v>603664464</v>
      </c>
      <c r="Q4" s="16">
        <f>[1]Regioner_Mellan!Q4</f>
        <v>650122322</v>
      </c>
      <c r="R4" s="16">
        <f>[1]Regioner_Mellan!R4</f>
        <v>649821215</v>
      </c>
      <c r="S4" s="16">
        <f>[1]Regioner_Mellan!S4</f>
        <v>764696704</v>
      </c>
      <c r="T4" s="16">
        <f>[1]Regioner_Mellan!T4</f>
        <v>725431198</v>
      </c>
      <c r="U4" s="16">
        <f>[1]Regioner_Mellan!U4</f>
        <v>648546872</v>
      </c>
      <c r="V4" s="16">
        <f>[1]Regioner_Mellan!V4</f>
        <v>555711179</v>
      </c>
      <c r="W4" s="16">
        <f>[1]Regioner_Mellan!W4</f>
        <v>545150757</v>
      </c>
      <c r="X4" s="16">
        <f>[1]Regioner_Mellan!X4</f>
        <v>555773102</v>
      </c>
      <c r="Y4" s="16">
        <f>[1]Regioner_Mellan!Y4</f>
        <v>621209585</v>
      </c>
      <c r="Z4" s="16">
        <f>[1]Regioner_Mellan!Z4</f>
        <v>602161327</v>
      </c>
      <c r="AA4" s="16">
        <f>[1]Regioner_Mellan!AA4</f>
        <v>772353579</v>
      </c>
      <c r="AB4" s="16">
        <f>[1]Regioner_Mellan!AB4</f>
        <v>863034542</v>
      </c>
      <c r="AC4" s="16">
        <f>[1]Regioner_Mellan!AC4</f>
        <v>950101533</v>
      </c>
      <c r="AD4" s="16">
        <f>[1]Regioner_Mellan!AD4</f>
        <v>917921034.20000005</v>
      </c>
      <c r="AE4" s="16">
        <f>[1]Regioner_Mellan!AE4</f>
        <v>1061412557.14</v>
      </c>
      <c r="AF4" s="16">
        <f>[1]Regioner_Mellan!AF4</f>
        <v>1051181429</v>
      </c>
      <c r="AG4" s="16">
        <f>[1]Regioner_Mellan!AG4</f>
        <v>1051014262</v>
      </c>
      <c r="AH4" s="16">
        <f>[1]Regioner_Mellan!AH4</f>
        <v>1018959288.71</v>
      </c>
      <c r="AI4" s="16">
        <f>[1]Regioner_Mellan!AI4</f>
        <v>1120078486.0100002</v>
      </c>
      <c r="AJ4" s="16">
        <f>[1]Regioner_Mellan!AJ4</f>
        <v>1092838134</v>
      </c>
      <c r="AK4" s="16">
        <f>[1]Regioner_Mellan!AK4</f>
        <v>1009784215</v>
      </c>
      <c r="AL4" s="16">
        <f>[1]Regioner_Mellan!AL4</f>
        <v>963231599.10000002</v>
      </c>
      <c r="AM4" s="16">
        <f>[1]Regioner_Mellan!AM4</f>
        <v>1114149768.0700002</v>
      </c>
      <c r="AN4" s="16">
        <f>[1]Regioner_Mellan!AN4</f>
        <v>1078763413.1359413</v>
      </c>
      <c r="AO4" s="16">
        <f>[1]Regioner_Mellan!AO4</f>
        <v>1083671279.1991606</v>
      </c>
      <c r="AP4" s="16">
        <f>[1]Regioner_Mellan!AP4</f>
        <v>980592859.41608489</v>
      </c>
      <c r="AQ4" s="16">
        <f>[1]Regioner_Mellan!AQ4</f>
        <v>1035512849.6574829</v>
      </c>
      <c r="AR4" s="16">
        <f>[1]Regioner_Mellan!AR4</f>
        <v>1023259331.3937125</v>
      </c>
      <c r="AS4" s="16">
        <f>[1]Regioner_Mellan!AS4</f>
        <v>1068315252.5008012</v>
      </c>
      <c r="AT4" s="16">
        <f>[1]Regioner_Mellan!AT4</f>
        <v>1129191923.3924444</v>
      </c>
      <c r="AU4" s="16">
        <f>[1]Regioner_Mellan!AU4</f>
        <v>1190717309.4436057</v>
      </c>
      <c r="AV4" s="16">
        <f>[1]Regioner_Mellan!AV4</f>
        <v>1179850008.02349</v>
      </c>
      <c r="AW4" s="16">
        <f>[1]Regioner_Mellan!AW4</f>
        <v>1169071921.6638846</v>
      </c>
      <c r="AX4" s="16">
        <f>[1]Regioner_Mellan!AX4</f>
        <v>1070168066.2611747</v>
      </c>
      <c r="AY4" s="16">
        <f>[1]Regioner_Mellan!AY4</f>
        <v>1238333649.9490955</v>
      </c>
      <c r="AZ4" s="16">
        <f>[1]Regioner_Mellan!AZ4</f>
        <v>1145146147.115037</v>
      </c>
      <c r="BA4" s="16">
        <f>[1]Regioner_Mellan!BA4</f>
        <v>1203850350.5985141</v>
      </c>
      <c r="BB4" s="16">
        <f>[1]Regioner_Mellan!BB4</f>
        <v>1229284335.2681859</v>
      </c>
      <c r="BC4" s="16">
        <f>[1]Regioner_Mellan!BC4</f>
        <v>1375046413.98632</v>
      </c>
      <c r="BD4" s="16">
        <f>[1]Regioner_Mellan!BD4</f>
        <v>1315635221.8292513</v>
      </c>
      <c r="BE4" s="16">
        <f>[1]Regioner_Mellan!BE4</f>
        <v>1417920612.6747422</v>
      </c>
      <c r="BF4" s="16">
        <f>[1]Regioner_Mellan!BF4</f>
        <v>1296577057.8917775</v>
      </c>
      <c r="BG4" s="16">
        <f>[1]Regioner_Mellan!BG4</f>
        <v>1441116247.6963701</v>
      </c>
      <c r="BH4" s="16">
        <f>[1]Regioner_Mellan!BH4</f>
        <v>1339979706.6455452</v>
      </c>
      <c r="BI4" s="16">
        <f>[1]Regioner_Mellan!BI4</f>
        <v>1393853897.7354496</v>
      </c>
      <c r="BJ4" s="16">
        <f>[1]Regioner_Mellan!BJ4</f>
        <v>1276781032.9320664</v>
      </c>
      <c r="BK4" s="16">
        <f>[1]Regioner_Mellan!BK4</f>
        <v>1365995496.1616371</v>
      </c>
      <c r="BL4" s="16">
        <f>[1]Regioner_Mellan!BL4</f>
        <v>1245159552.9334667</v>
      </c>
      <c r="BM4" s="16">
        <f>[1]Regioner_Mellan!BM4</f>
        <v>1218306723.1039581</v>
      </c>
      <c r="BN4" s="16">
        <f>[1]Regioner_Mellan!BN4</f>
        <v>1125091038.6576579</v>
      </c>
      <c r="BO4" s="16">
        <f>[1]Regioner_Mellan!BO4</f>
        <v>1058831673.625566</v>
      </c>
      <c r="BP4" s="16">
        <f>[1]Regioner_Mellan!BP4</f>
        <v>986382239.32376909</v>
      </c>
    </row>
    <row r="5" spans="1:69" x14ac:dyDescent="0.2">
      <c r="A5" s="15" t="str">
        <f>[1]Regioner_Mellan!A5</f>
        <v>Oms mkr</v>
      </c>
      <c r="B5" s="17">
        <f>[1]Regioner_Mellan!B5</f>
        <v>262.16156899999999</v>
      </c>
      <c r="C5" s="17">
        <f>[1]Regioner_Mellan!C5</f>
        <v>277.76873017000003</v>
      </c>
      <c r="D5" s="17">
        <f>[1]Regioner_Mellan!D5</f>
        <v>273.01572643999998</v>
      </c>
      <c r="E5" s="17">
        <f>[1]Regioner_Mellan!E5</f>
        <v>277.97447532999996</v>
      </c>
      <c r="F5" s="17">
        <f>[1]Regioner_Mellan!F5</f>
        <v>261.27986815999998</v>
      </c>
      <c r="G5" s="17">
        <f>[1]Regioner_Mellan!G5</f>
        <v>303.3476569</v>
      </c>
      <c r="H5" s="17">
        <f>[1]Regioner_Mellan!H5</f>
        <v>324.78683869999998</v>
      </c>
      <c r="I5" s="17">
        <f>[1]Regioner_Mellan!I5</f>
        <v>361.69237785000001</v>
      </c>
      <c r="J5" s="17">
        <f>[1]Regioner_Mellan!J5</f>
        <v>333.91767708000003</v>
      </c>
      <c r="K5" s="17">
        <f>[1]Regioner_Mellan!K5</f>
        <v>405.39703235000002</v>
      </c>
      <c r="L5" s="17">
        <f>[1]Regioner_Mellan!L5</f>
        <v>449.02711699999998</v>
      </c>
      <c r="M5" s="17">
        <f>[1]Regioner_Mellan!M5</f>
        <v>508.6035794</v>
      </c>
      <c r="N5" s="17">
        <f>[1]Regioner_Mellan!N5</f>
        <v>468.00203599999998</v>
      </c>
      <c r="O5" s="17">
        <f>[1]Regioner_Mellan!O5</f>
        <v>591.68332499999997</v>
      </c>
      <c r="P5" s="17">
        <f>[1]Regioner_Mellan!P5</f>
        <v>603.66446399999995</v>
      </c>
      <c r="Q5" s="17">
        <f>[1]Regioner_Mellan!Q5</f>
        <v>650.12232200000005</v>
      </c>
      <c r="R5" s="17">
        <f>[1]Regioner_Mellan!R5</f>
        <v>649.82121500000005</v>
      </c>
      <c r="S5" s="17">
        <f>[1]Regioner_Mellan!S5</f>
        <v>764.69670399999995</v>
      </c>
      <c r="T5" s="17">
        <f>[1]Regioner_Mellan!T5</f>
        <v>725.43119799999999</v>
      </c>
      <c r="U5" s="17">
        <f>[1]Regioner_Mellan!U5</f>
        <v>648.54687200000001</v>
      </c>
      <c r="V5" s="17">
        <f>[1]Regioner_Mellan!V5</f>
        <v>555.71117900000002</v>
      </c>
      <c r="W5" s="17">
        <f>[1]Regioner_Mellan!W5</f>
        <v>545.150757</v>
      </c>
      <c r="X5" s="17">
        <f>[1]Regioner_Mellan!X5</f>
        <v>555.77310199999999</v>
      </c>
      <c r="Y5" s="17">
        <f>[1]Regioner_Mellan!Y5</f>
        <v>621.20958499999995</v>
      </c>
      <c r="Z5" s="17">
        <f>[1]Regioner_Mellan!Z5</f>
        <v>602.16132700000003</v>
      </c>
      <c r="AA5" s="17">
        <f>[1]Regioner_Mellan!AA5</f>
        <v>772.35357899999997</v>
      </c>
      <c r="AB5" s="17">
        <f>[1]Regioner_Mellan!AB5</f>
        <v>863.03454199999999</v>
      </c>
      <c r="AC5" s="17">
        <f>[1]Regioner_Mellan!AC5</f>
        <v>950.10153300000002</v>
      </c>
      <c r="AD5" s="17">
        <f>[1]Regioner_Mellan!AD5</f>
        <v>917.92103420000001</v>
      </c>
      <c r="AE5" s="17">
        <f>[1]Regioner_Mellan!AE5</f>
        <v>1061.41255714</v>
      </c>
      <c r="AF5" s="17">
        <f>[1]Regioner_Mellan!AF5</f>
        <v>1051.181429</v>
      </c>
      <c r="AG5" s="17">
        <f>[1]Regioner_Mellan!AG5</f>
        <v>1051.0142619999999</v>
      </c>
      <c r="AH5" s="17">
        <f>[1]Regioner_Mellan!AH5</f>
        <v>1018.95928871</v>
      </c>
      <c r="AI5" s="17">
        <f>[1]Regioner_Mellan!AI5</f>
        <v>1120.0784860100002</v>
      </c>
      <c r="AJ5" s="17">
        <f>[1]Regioner_Mellan!AJ5</f>
        <v>1092.8381340000001</v>
      </c>
      <c r="AK5" s="17">
        <f>[1]Regioner_Mellan!AK5</f>
        <v>1009.784215</v>
      </c>
      <c r="AL5" s="17">
        <f>[1]Regioner_Mellan!AL5</f>
        <v>963.23159910000004</v>
      </c>
      <c r="AM5" s="17">
        <f>[1]Regioner_Mellan!AM5</f>
        <v>1114.1497680700002</v>
      </c>
      <c r="AN5" s="17">
        <f>[1]Regioner_Mellan!AN5</f>
        <v>1078.7634131359412</v>
      </c>
      <c r="AO5" s="17">
        <f>[1]Regioner_Mellan!AO5</f>
        <v>1083.6712791991606</v>
      </c>
      <c r="AP5" s="17">
        <f>[1]Regioner_Mellan!AP5</f>
        <v>980.59285941608493</v>
      </c>
      <c r="AQ5" s="17">
        <f>[1]Regioner_Mellan!AQ5</f>
        <v>1035.5128496574828</v>
      </c>
      <c r="AR5" s="17">
        <f>[1]Regioner_Mellan!AR5</f>
        <v>1023.2593313937125</v>
      </c>
      <c r="AS5" s="17">
        <f>[1]Regioner_Mellan!AS5</f>
        <v>1068.3152525008013</v>
      </c>
      <c r="AT5" s="17">
        <f>[1]Regioner_Mellan!AT5</f>
        <v>1129.1919233924443</v>
      </c>
      <c r="AU5" s="17">
        <f>[1]Regioner_Mellan!AU5</f>
        <v>1190.7173094436057</v>
      </c>
      <c r="AV5" s="17">
        <f>[1]Regioner_Mellan!AV5</f>
        <v>1179.8500080234899</v>
      </c>
      <c r="AW5" s="17">
        <f>[1]Regioner_Mellan!AW5</f>
        <v>1169.0719216638847</v>
      </c>
      <c r="AX5" s="17">
        <f>[1]Regioner_Mellan!AX5</f>
        <v>1070.1680662611748</v>
      </c>
      <c r="AY5" s="17">
        <f>[1]Regioner_Mellan!AY5</f>
        <v>1238.3336499490954</v>
      </c>
      <c r="AZ5" s="17">
        <f>[1]Regioner_Mellan!AZ5</f>
        <v>1145.1461471150369</v>
      </c>
      <c r="BA5" s="17">
        <f>[1]Regioner_Mellan!BA5</f>
        <v>1203.8503505985141</v>
      </c>
      <c r="BB5" s="17">
        <f>[1]Regioner_Mellan!BB5</f>
        <v>1229.2843352681859</v>
      </c>
      <c r="BC5" s="17">
        <f>[1]Regioner_Mellan!BC5</f>
        <v>1375.04641398632</v>
      </c>
      <c r="BD5" s="17">
        <f>[1]Regioner_Mellan!BD5</f>
        <v>1315.6352218292513</v>
      </c>
      <c r="BE5" s="17">
        <f>[1]Regioner_Mellan!BE5</f>
        <v>1417.9206126747422</v>
      </c>
      <c r="BF5" s="17">
        <f>[1]Regioner_Mellan!BF5</f>
        <v>1296.5770578917775</v>
      </c>
      <c r="BG5" s="17">
        <f>[1]Regioner_Mellan!BG5</f>
        <v>1441.1162476963702</v>
      </c>
      <c r="BH5" s="17">
        <f>[1]Regioner_Mellan!BH5</f>
        <v>1339.9797066455453</v>
      </c>
      <c r="BI5" s="17">
        <f>[1]Regioner_Mellan!BI5</f>
        <v>1393.8538977354497</v>
      </c>
      <c r="BJ5" s="17">
        <f>[1]Regioner_Mellan!BJ5</f>
        <v>1276.7810329320664</v>
      </c>
      <c r="BK5" s="17">
        <f>[1]Regioner_Mellan!BK5</f>
        <v>1365.995496161637</v>
      </c>
      <c r="BL5" s="17">
        <f>[1]Regioner_Mellan!BL5</f>
        <v>1245.1595529334668</v>
      </c>
      <c r="BM5" s="17">
        <f>[1]Regioner_Mellan!BM5</f>
        <v>1218.3067231039581</v>
      </c>
      <c r="BN5" s="17">
        <f>[1]Regioner_Mellan!BN5</f>
        <v>1125.0910386576579</v>
      </c>
      <c r="BO5" s="17">
        <f>[1]Regioner_Mellan!BO5</f>
        <v>1058.8316736255661</v>
      </c>
      <c r="BP5" s="17">
        <f>[1]Regioner_Mellan!BP5</f>
        <v>986.38223932376911</v>
      </c>
    </row>
    <row r="7" spans="1:69" s="98" customForma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69" s="98" customForma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69" s="98" customForma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69" s="98" customForma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69" s="98" customForma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69" s="98" customForma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69" s="98" customForma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69" s="98" customForma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69" s="98" customForma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69" s="98" customFormat="1" ht="12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s="98" customForma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s="98" customForma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s="98" customForma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s="98" customForma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s="98" customFormat="1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13.5" thickBot="1" x14ac:dyDescent="0.25"/>
    <row r="23" spans="1:41" x14ac:dyDescent="0.2">
      <c r="B23" s="15"/>
      <c r="T23" s="66" t="str">
        <f>[1]Regioner_Mellan!T23</f>
        <v>First year</v>
      </c>
      <c r="U23" s="68" t="str">
        <f>[1]Regioner_Mellan!U23</f>
        <v>First quarter</v>
      </c>
    </row>
    <row r="24" spans="1:41" x14ac:dyDescent="0.2">
      <c r="B24" s="15"/>
      <c r="T24" s="69">
        <f>[1]Regioner_Mellan!T24</f>
        <v>2009</v>
      </c>
      <c r="U24" s="70">
        <f>[1]Regioner_Mellan!U24</f>
        <v>1</v>
      </c>
    </row>
    <row r="25" spans="1:41" x14ac:dyDescent="0.2">
      <c r="B25" s="15"/>
      <c r="S25" s="19"/>
      <c r="T25" s="69" t="str">
        <f>[1]Regioner_Mellan!T25</f>
        <v>Last year</v>
      </c>
      <c r="U25" s="70" t="str">
        <f>[1]Regioner_Mellan!U25</f>
        <v>Last quarter</v>
      </c>
      <c r="X25" s="23" t="str">
        <f>[1]Regioner_Mellan!X25</f>
        <v>Headers</v>
      </c>
      <c r="AA25" s="19"/>
    </row>
    <row r="26" spans="1:41" ht="12.75" customHeight="1" thickBot="1" x14ac:dyDescent="0.25">
      <c r="B26" s="15"/>
      <c r="T26" s="89">
        <f>[1]Regioner_Mellan!T26</f>
        <v>2020</v>
      </c>
      <c r="U26" s="90">
        <f>[1]Regioner_Mellan!U26</f>
        <v>3</v>
      </c>
      <c r="V26" s="25" t="s">
        <v>8</v>
      </c>
      <c r="X26" s="14" t="str">
        <f>[1]Regioner_Mellan!X26</f>
        <v>Omsättningens utveckling per yrkesområde i Mellansverige tredje kvartalet 2020</v>
      </c>
    </row>
    <row r="27" spans="1:41" ht="13.5" thickBot="1" x14ac:dyDescent="0.25">
      <c r="B27" s="15"/>
      <c r="L27" s="108" t="s">
        <v>10</v>
      </c>
      <c r="U27" s="14">
        <v>4</v>
      </c>
      <c r="V27" s="14">
        <v>4</v>
      </c>
      <c r="X27" s="14" t="str">
        <f>[1]Regioner_Mellan!X27</f>
        <v>Omsättningens andel per yrkesområde i Mellansverige tredje kvartalet 2020</v>
      </c>
    </row>
    <row r="28" spans="1:41" x14ac:dyDescent="0.2">
      <c r="B28" s="15"/>
      <c r="L28" s="78"/>
      <c r="M28" s="79" t="str">
        <f>S28</f>
        <v>Q3 2020</v>
      </c>
      <c r="N28" s="79" t="str">
        <f>T28</f>
        <v>Q3 2019</v>
      </c>
      <c r="O28" s="79" t="str">
        <f t="shared" ref="O28:P28" si="0">U28</f>
        <v>förändring</v>
      </c>
      <c r="P28" s="116" t="str">
        <f t="shared" si="0"/>
        <v>andel</v>
      </c>
      <c r="R28" s="78"/>
      <c r="S28" s="79" t="str">
        <f>[1]Regioner_Mellan!S28</f>
        <v>Q3 2020</v>
      </c>
      <c r="T28" s="79" t="str">
        <f>[1]Regioner_Mellan!T28</f>
        <v>Q3 2019</v>
      </c>
      <c r="U28" s="85" t="str">
        <f>[1]Regioner_Mellan!U28</f>
        <v>förändring</v>
      </c>
      <c r="V28" s="80" t="str">
        <f>[1]Regioner_Mellan!V28</f>
        <v>andel</v>
      </c>
    </row>
    <row r="29" spans="1:41" x14ac:dyDescent="0.2">
      <c r="B29" s="15"/>
      <c r="L29" s="81" t="s">
        <v>14</v>
      </c>
      <c r="M29" s="12">
        <f>S37</f>
        <v>88108071.418958008</v>
      </c>
      <c r="N29" s="12">
        <f>T37</f>
        <v>114215041.82969131</v>
      </c>
      <c r="O29" s="117">
        <f>(M29-N29)/N29</f>
        <v>-0.22857733966128566</v>
      </c>
      <c r="P29" s="86">
        <f>M29/SUM($M$29:$M$37)</f>
        <v>8.9324470683253554E-2</v>
      </c>
      <c r="R29" s="81" t="str">
        <f>[1]Regioner_Mellan!R29</f>
        <v>Bygg</v>
      </c>
      <c r="S29" s="12">
        <f>[1]Regioner_Mellan!S29</f>
        <v>13386747.5</v>
      </c>
      <c r="T29" s="12">
        <f>[1]Regioner_Mellan!T29</f>
        <v>19915856.574349999</v>
      </c>
      <c r="U29" s="84">
        <f>[1]Regioner_Mellan!U29</f>
        <v>-0.32783471049690927</v>
      </c>
      <c r="V29" s="86">
        <f>[1]Regioner_Mellan!V29</f>
        <v>1.3571561780327179E-2</v>
      </c>
    </row>
    <row r="30" spans="1:41" x14ac:dyDescent="0.2">
      <c r="B30" s="15"/>
      <c r="L30" s="81" t="s">
        <v>15</v>
      </c>
      <c r="M30" s="12">
        <f>S31+S40+S43</f>
        <v>17718851.352974501</v>
      </c>
      <c r="N30" s="12">
        <f>T31+T40+T43</f>
        <v>26468794.805574112</v>
      </c>
      <c r="O30" s="117">
        <f t="shared" ref="O30:O36" si="1">(M30-N30)/N30</f>
        <v>-0.33057581642353223</v>
      </c>
      <c r="P30" s="86">
        <f t="shared" ref="P30:P36" si="2">M30/SUM($M$29:$M$37)</f>
        <v>1.7963473637889058E-2</v>
      </c>
      <c r="R30" s="81" t="str">
        <f>[1]Regioner_Mellan!R30</f>
        <v>Ekonomi/Finans</v>
      </c>
      <c r="S30" s="12">
        <f>[1]Regioner_Mellan!S30</f>
        <v>65583430.838687301</v>
      </c>
      <c r="T30" s="12">
        <f>[1]Regioner_Mellan!T30</f>
        <v>64252899.537561104</v>
      </c>
      <c r="U30" s="84">
        <f>[1]Regioner_Mellan!U30</f>
        <v>2.0707723864638854E-2</v>
      </c>
      <c r="V30" s="86">
        <f>[1]Regioner_Mellan!V30</f>
        <v>6.6488860224864887E-2</v>
      </c>
    </row>
    <row r="31" spans="1:41" x14ac:dyDescent="0.2">
      <c r="B31" s="15"/>
      <c r="L31" s="81" t="s">
        <v>16</v>
      </c>
      <c r="M31" s="12">
        <f>S42</f>
        <v>57562443.28081511</v>
      </c>
      <c r="N31" s="12">
        <f>T42</f>
        <v>90164850.420220003</v>
      </c>
      <c r="O31" s="117">
        <f t="shared" si="1"/>
        <v>-0.36158666029454878</v>
      </c>
      <c r="P31" s="86">
        <f t="shared" si="2"/>
        <v>5.8357136803556003E-2</v>
      </c>
      <c r="R31" s="81" t="str">
        <f>[1]Regioner_Mellan!R31</f>
        <v>Försäljning</v>
      </c>
      <c r="S31" s="12">
        <f>[1]Regioner_Mellan!S31</f>
        <v>5380688.8085421855</v>
      </c>
      <c r="T31" s="12">
        <f>[1]Regioner_Mellan!T31</f>
        <v>5673707.1128439307</v>
      </c>
      <c r="U31" s="84">
        <f>[1]Regioner_Mellan!U31</f>
        <v>-5.164494720540317E-2</v>
      </c>
      <c r="V31" s="86">
        <f>[1]Regioner_Mellan!V31</f>
        <v>5.4549733298432136E-3</v>
      </c>
    </row>
    <row r="32" spans="1:41" x14ac:dyDescent="0.2">
      <c r="B32" s="15"/>
      <c r="L32" s="81" t="s">
        <v>17</v>
      </c>
      <c r="M32" s="12">
        <f>S36</f>
        <v>50865321.083788767</v>
      </c>
      <c r="N32" s="12">
        <f>T36</f>
        <v>79915125.711823344</v>
      </c>
      <c r="O32" s="117">
        <f t="shared" si="1"/>
        <v>-0.36350821411192119</v>
      </c>
      <c r="P32" s="86">
        <f t="shared" si="2"/>
        <v>5.1567555716190046E-2</v>
      </c>
      <c r="R32" s="81" t="str">
        <f>[1]Regioner_Mellan!R32</f>
        <v>Försäljning/Marknadsföring</v>
      </c>
      <c r="S32" s="12">
        <f>[1]Regioner_Mellan!S32</f>
        <v>0</v>
      </c>
      <c r="T32" s="12">
        <f>[1]Regioner_Mellan!T32</f>
        <v>0</v>
      </c>
      <c r="U32" s="84" t="e">
        <f>[1]Regioner_Mellan!U32</f>
        <v>#DIV/0!</v>
      </c>
      <c r="V32" s="86">
        <f>[1]Regioner_Mellan!V32</f>
        <v>0</v>
      </c>
    </row>
    <row r="33" spans="2:22" x14ac:dyDescent="0.2">
      <c r="B33" s="15"/>
      <c r="L33" s="81" t="s">
        <v>18</v>
      </c>
      <c r="M33" s="12">
        <f>S30</f>
        <v>65583430.838687301</v>
      </c>
      <c r="N33" s="12">
        <f>T30</f>
        <v>64252899.537561104</v>
      </c>
      <c r="O33" s="117">
        <f t="shared" si="1"/>
        <v>2.0707723864638854E-2</v>
      </c>
      <c r="P33" s="86">
        <f t="shared" si="2"/>
        <v>6.6488860224864874E-2</v>
      </c>
      <c r="R33" s="81" t="str">
        <f>[1]Regioner_Mellan!R33</f>
        <v>Hotell/Restaurang/Turism</v>
      </c>
      <c r="S33" s="12">
        <f>[1]Regioner_Mellan!S33</f>
        <v>450633.67999999993</v>
      </c>
      <c r="T33" s="12">
        <f>[1]Regioner_Mellan!T33</f>
        <v>276381.30833454762</v>
      </c>
      <c r="U33" s="84">
        <f>[1]Regioner_Mellan!U33</f>
        <v>0.63047813441322653</v>
      </c>
      <c r="V33" s="86">
        <f>[1]Regioner_Mellan!V33</f>
        <v>4.5685502235820821E-4</v>
      </c>
    </row>
    <row r="34" spans="2:22" x14ac:dyDescent="0.2">
      <c r="B34" s="15"/>
      <c r="L34" s="81" t="s">
        <v>23</v>
      </c>
      <c r="M34" s="12">
        <f>S34</f>
        <v>91963730.75</v>
      </c>
      <c r="N34" s="12">
        <f>T34</f>
        <v>80945087.73574999</v>
      </c>
      <c r="O34" s="117">
        <f t="shared" si="1"/>
        <v>0.13612491285723255</v>
      </c>
      <c r="P34" s="86">
        <f t="shared" si="2"/>
        <v>9.323336033812539E-2</v>
      </c>
      <c r="R34" s="81" t="str">
        <f>[1]Regioner_Mellan!R34</f>
        <v>Hälso- och sjukvård</v>
      </c>
      <c r="S34" s="12">
        <f>[1]Regioner_Mellan!S34</f>
        <v>91963730.75</v>
      </c>
      <c r="T34" s="12">
        <f>[1]Regioner_Mellan!T34</f>
        <v>80945087.73574999</v>
      </c>
      <c r="U34" s="84">
        <f>[1]Regioner_Mellan!U34</f>
        <v>0.13612491285723255</v>
      </c>
      <c r="V34" s="86">
        <f>[1]Regioner_Mellan!V34</f>
        <v>9.3233360338125404E-2</v>
      </c>
    </row>
    <row r="35" spans="2:22" x14ac:dyDescent="0.2">
      <c r="B35" s="15"/>
      <c r="L35" s="81" t="s">
        <v>19</v>
      </c>
      <c r="M35" s="12">
        <f>S35+S29</f>
        <v>290899067.29037392</v>
      </c>
      <c r="N35" s="12">
        <f>T35+T29</f>
        <v>469081804.67684084</v>
      </c>
      <c r="O35" s="117">
        <f t="shared" si="1"/>
        <v>-0.37985429323829839</v>
      </c>
      <c r="P35" s="86">
        <f t="shared" si="2"/>
        <v>0.29491515123975132</v>
      </c>
      <c r="R35" s="81" t="str">
        <f>[1]Regioner_Mellan!R35</f>
        <v>Industri/Tillverkning</v>
      </c>
      <c r="S35" s="12">
        <f>[1]Regioner_Mellan!S35</f>
        <v>277512319.79037392</v>
      </c>
      <c r="T35" s="12">
        <f>[1]Regioner_Mellan!T35</f>
        <v>449165948.10249084</v>
      </c>
      <c r="U35" s="84">
        <f>[1]Regioner_Mellan!U35</f>
        <v>-0.38216082282566294</v>
      </c>
      <c r="V35" s="86">
        <f>[1]Regioner_Mellan!V35</f>
        <v>0.28134358945942417</v>
      </c>
    </row>
    <row r="36" spans="2:22" x14ac:dyDescent="0.2">
      <c r="B36" s="15"/>
      <c r="L36" s="81" t="s">
        <v>20</v>
      </c>
      <c r="M36" s="12">
        <f>S39</f>
        <v>303753742.35219759</v>
      </c>
      <c r="N36" s="12">
        <f>T39</f>
        <v>304787683.72818935</v>
      </c>
      <c r="O36" s="117">
        <f t="shared" si="1"/>
        <v>-3.39233319189444E-3</v>
      </c>
      <c r="P36" s="86">
        <f t="shared" si="2"/>
        <v>0.30794729491524608</v>
      </c>
      <c r="R36" s="81" t="str">
        <f>[1]Regioner_Mellan!R36</f>
        <v>IT</v>
      </c>
      <c r="S36" s="12">
        <f>[1]Regioner_Mellan!S36</f>
        <v>50865321.083788767</v>
      </c>
      <c r="T36" s="12">
        <f>[1]Regioner_Mellan!T36</f>
        <v>79915125.711823344</v>
      </c>
      <c r="U36" s="84">
        <f>[1]Regioner_Mellan!U36</f>
        <v>-0.36350821411192119</v>
      </c>
      <c r="V36" s="86">
        <f>[1]Regioner_Mellan!V36</f>
        <v>5.1567555716190053E-2</v>
      </c>
    </row>
    <row r="37" spans="2:22" ht="13.5" thickBot="1" x14ac:dyDescent="0.25">
      <c r="L37" s="82" t="s">
        <v>21</v>
      </c>
      <c r="M37" s="83">
        <f>S33+S44</f>
        <v>19927580.955973819</v>
      </c>
      <c r="N37" s="83">
        <f>T33+T44</f>
        <v>15328264.48781669</v>
      </c>
      <c r="O37" s="118">
        <f>(M37-N37)/N37</f>
        <v>0.30005461295457081</v>
      </c>
      <c r="P37" s="88">
        <f>M37/SUM($M$29:$M$37)</f>
        <v>2.0202696441123581E-2</v>
      </c>
      <c r="R37" s="81" t="str">
        <f>[1]Regioner_Mellan!R37</f>
        <v>Kontor/Administration</v>
      </c>
      <c r="S37" s="12">
        <f>[1]Regioner_Mellan!S37</f>
        <v>88108071.418958008</v>
      </c>
      <c r="T37" s="12">
        <f>[1]Regioner_Mellan!T37</f>
        <v>114215041.82969131</v>
      </c>
      <c r="U37" s="84">
        <f>[1]Regioner_Mellan!U37</f>
        <v>-0.22857733966128566</v>
      </c>
      <c r="V37" s="86">
        <f>[1]Regioner_Mellan!V37</f>
        <v>8.9324470683253568E-2</v>
      </c>
    </row>
    <row r="38" spans="2:22" x14ac:dyDescent="0.2">
      <c r="R38" s="81" t="str">
        <f>[1]Regioner_Mellan!R38</f>
        <v>Lager/Industri</v>
      </c>
      <c r="S38" s="12">
        <f>[1]Regioner_Mellan!S38</f>
        <v>0</v>
      </c>
      <c r="T38" s="12">
        <f>[1]Regioner_Mellan!T38</f>
        <v>0</v>
      </c>
      <c r="U38" s="84" t="e">
        <f>[1]Regioner_Mellan!U38</f>
        <v>#DIV/0!</v>
      </c>
      <c r="V38" s="86">
        <f>[1]Regioner_Mellan!V38</f>
        <v>0</v>
      </c>
    </row>
    <row r="39" spans="2:22" x14ac:dyDescent="0.2">
      <c r="R39" s="81" t="str">
        <f>[1]Regioner_Mellan!R39</f>
        <v>Lager/Logistik</v>
      </c>
      <c r="S39" s="12">
        <f>[1]Regioner_Mellan!S39</f>
        <v>303753742.35219759</v>
      </c>
      <c r="T39" s="12">
        <f>[1]Regioner_Mellan!T39</f>
        <v>304787683.72818935</v>
      </c>
      <c r="U39" s="84">
        <f>[1]Regioner_Mellan!U39</f>
        <v>-3.39233319189444E-3</v>
      </c>
      <c r="V39" s="86">
        <f>[1]Regioner_Mellan!V39</f>
        <v>0.30794729491524614</v>
      </c>
    </row>
    <row r="40" spans="2:22" x14ac:dyDescent="0.2">
      <c r="R40" s="81" t="str">
        <f>[1]Regioner_Mellan!R40</f>
        <v>Marknadsföring/Information</v>
      </c>
      <c r="S40" s="12">
        <f>[1]Regioner_Mellan!S40</f>
        <v>2837225.3230751883</v>
      </c>
      <c r="T40" s="12">
        <f>[1]Regioner_Mellan!T40</f>
        <v>3862625.2994204145</v>
      </c>
      <c r="U40" s="84">
        <f>[1]Regioner_Mellan!U40</f>
        <v>-0.26546711028353875</v>
      </c>
      <c r="V40" s="86">
        <f>[1]Regioner_Mellan!V40</f>
        <v>2.8763953870664747E-3</v>
      </c>
    </row>
    <row r="41" spans="2:22" x14ac:dyDescent="0.2">
      <c r="B41" s="15"/>
      <c r="R41" s="81" t="str">
        <f>[1]Regioner_Mellan!R41</f>
        <v>Pedagogik</v>
      </c>
      <c r="S41" s="12">
        <f>[1]Regioner_Mellan!S41</f>
        <v>0</v>
      </c>
      <c r="T41" s="12">
        <f>[1]Regioner_Mellan!T41</f>
        <v>0</v>
      </c>
      <c r="U41" s="84" t="e">
        <f>[1]Regioner_Mellan!U41</f>
        <v>#DIV/0!</v>
      </c>
      <c r="V41" s="86">
        <f>[1]Regioner_Mellan!V41</f>
        <v>0</v>
      </c>
    </row>
    <row r="42" spans="2:22" x14ac:dyDescent="0.2">
      <c r="B42" s="15"/>
      <c r="R42" s="81" t="str">
        <f>[1]Regioner_Mellan!R42</f>
        <v>Teknik</v>
      </c>
      <c r="S42" s="12">
        <f>[1]Regioner_Mellan!S42</f>
        <v>57562443.28081511</v>
      </c>
      <c r="T42" s="12">
        <f>[1]Regioner_Mellan!T42</f>
        <v>90164850.420220003</v>
      </c>
      <c r="U42" s="84">
        <f>[1]Regioner_Mellan!U42</f>
        <v>-0.36158666029454878</v>
      </c>
      <c r="V42" s="86">
        <f>[1]Regioner_Mellan!V42</f>
        <v>5.835713680355601E-2</v>
      </c>
    </row>
    <row r="43" spans="2:22" x14ac:dyDescent="0.2">
      <c r="B43" s="15"/>
      <c r="R43" s="81" t="str">
        <f>[1]Regioner_Mellan!R43</f>
        <v>Telefoni/Callcenter</v>
      </c>
      <c r="S43" s="12">
        <f>[1]Regioner_Mellan!S43</f>
        <v>9500937.2213571258</v>
      </c>
      <c r="T43" s="12">
        <f>[1]Regioner_Mellan!T43</f>
        <v>16932462.393309765</v>
      </c>
      <c r="U43" s="84">
        <f>[1]Regioner_Mellan!U43</f>
        <v>-0.43889217051436835</v>
      </c>
      <c r="V43" s="86">
        <f>[1]Regioner_Mellan!V43</f>
        <v>9.6321049209793699E-3</v>
      </c>
    </row>
    <row r="44" spans="2:22" ht="13.5" thickBot="1" x14ac:dyDescent="0.25">
      <c r="R44" s="82" t="str">
        <f>[1]Regioner_Mellan!R44</f>
        <v>Övrigt</v>
      </c>
      <c r="S44" s="83">
        <f>[1]Regioner_Mellan!S44</f>
        <v>19476947.275973819</v>
      </c>
      <c r="T44" s="83">
        <f>[1]Regioner_Mellan!T44</f>
        <v>15051883.179482142</v>
      </c>
      <c r="U44" s="87">
        <f>[1]Regioner_Mellan!U44</f>
        <v>0.29398740634153137</v>
      </c>
      <c r="V44" s="88">
        <f>[1]Regioner_Mellan!V44</f>
        <v>1.9745841418765377E-2</v>
      </c>
    </row>
    <row r="52" spans="2:6" x14ac:dyDescent="0.2">
      <c r="B52" s="15"/>
      <c r="C52" s="15"/>
      <c r="D52" s="15"/>
      <c r="E52" s="15"/>
      <c r="F52" s="15"/>
    </row>
    <row r="79" spans="3:18" x14ac:dyDescent="0.2">
      <c r="L79" s="108" t="s">
        <v>10</v>
      </c>
    </row>
    <row r="80" spans="3:18" x14ac:dyDescent="0.2">
      <c r="C80" s="23" t="str">
        <f>[1]Regioner_Mellan!C80</f>
        <v>Tillväxt</v>
      </c>
      <c r="D80" s="23" t="str">
        <f>[1]Regioner_Mellan!D80</f>
        <v>Andel</v>
      </c>
      <c r="G80" s="23" t="str">
        <f>[1]Regioner_Mellan!G80</f>
        <v>Sorted alphabetically and ranked</v>
      </c>
      <c r="N80" s="14" t="s">
        <v>24</v>
      </c>
      <c r="O80" s="14" t="s">
        <v>25</v>
      </c>
      <c r="R80" s="14" t="s">
        <v>26</v>
      </c>
    </row>
    <row r="81" spans="1:20" x14ac:dyDescent="0.2">
      <c r="A81" s="14">
        <f>[1]Regioner_Mellan!A81</f>
        <v>1</v>
      </c>
      <c r="B81" s="15" t="str">
        <f>[1]Regioner_Mellan!B81</f>
        <v>Hotell/Restaurang/Turism</v>
      </c>
      <c r="C81" s="46">
        <f>[1]Regioner_Mellan!C81</f>
        <v>0.63047813441322653</v>
      </c>
      <c r="D81" s="48">
        <f>[1]Regioner_Mellan!D81</f>
        <v>4.5685502235820821E-4</v>
      </c>
      <c r="G81" s="102">
        <f>[1]Regioner_Mellan!G81</f>
        <v>5</v>
      </c>
      <c r="H81" s="15" t="str">
        <f>[1]Regioner_Mellan!H81</f>
        <v>Bygg</v>
      </c>
      <c r="I81" s="48">
        <f>[1]Regioner_Mellan!I81</f>
        <v>1.3571561780327179E-2</v>
      </c>
      <c r="L81" s="14">
        <v>1</v>
      </c>
      <c r="M81" s="14" t="str">
        <f>VLOOKUP(L81,$R$81:$S$89,2,FALSE)</f>
        <v>Försäljning &amp; Kundtjänst</v>
      </c>
      <c r="N81" s="46">
        <f>VLOOKUP(M81,$L$29:$P$37,4,FALSE)</f>
        <v>-0.33057581642353223</v>
      </c>
      <c r="O81" s="48">
        <f>VLOOKUP(M81,$L$28:$P$37,5,FALSE)</f>
        <v>1.7963473637889058E-2</v>
      </c>
      <c r="R81" s="120">
        <f>RANK(T81,$T$81:$T$89,1)+COUNTIF($T$81:T81,T81)-1</f>
        <v>6</v>
      </c>
      <c r="S81" s="14" t="s">
        <v>14</v>
      </c>
      <c r="T81" s="119">
        <f>VLOOKUP(S81,$L$29:$P$37,5,FALSE)</f>
        <v>8.9324470683253554E-2</v>
      </c>
    </row>
    <row r="82" spans="1:20" x14ac:dyDescent="0.2">
      <c r="A82" s="14">
        <f>[1]Regioner_Mellan!A82</f>
        <v>2</v>
      </c>
      <c r="B82" s="15" t="str">
        <f>[1]Regioner_Mellan!B82</f>
        <v>Marknadsföring/Information</v>
      </c>
      <c r="C82" s="46">
        <f>[1]Regioner_Mellan!C82</f>
        <v>-0.26546711028353875</v>
      </c>
      <c r="D82" s="48">
        <f>[1]Regioner_Mellan!D82</f>
        <v>2.8763953870664747E-3</v>
      </c>
      <c r="G82" s="102">
        <f>[1]Regioner_Mellan!G82</f>
        <v>9</v>
      </c>
      <c r="H82" s="15" t="str">
        <f>[1]Regioner_Mellan!H82</f>
        <v>Ekonomi/Finans</v>
      </c>
      <c r="I82" s="48">
        <f>[1]Regioner_Mellan!I82</f>
        <v>6.6488860224864887E-2</v>
      </c>
      <c r="L82" s="14">
        <v>2</v>
      </c>
      <c r="M82" s="14" t="str">
        <f t="shared" ref="M82:M89" si="3">VLOOKUP(L82,$R$81:$S$89,2,FALSE)</f>
        <v>Övrigt</v>
      </c>
      <c r="N82" s="46">
        <f t="shared" ref="N82:N89" si="4">VLOOKUP(M82,$L$29:$P$37,4,FALSE)</f>
        <v>0.30005461295457081</v>
      </c>
      <c r="O82" s="48">
        <f t="shared" ref="O82:O89" si="5">VLOOKUP(M82,$L$28:$P$37,5,FALSE)</f>
        <v>2.0202696441123581E-2</v>
      </c>
      <c r="R82" s="120">
        <f>RANK(T82,$T$81:$T$89,1)+COUNTIF($T$81:T82,T82)-1</f>
        <v>1</v>
      </c>
      <c r="S82" s="14" t="s">
        <v>15</v>
      </c>
      <c r="T82" s="119">
        <f t="shared" ref="T82:T89" si="6">VLOOKUP(S82,$L$29:$P$37,5,FALSE)</f>
        <v>1.7963473637889058E-2</v>
      </c>
    </row>
    <row r="83" spans="1:20" x14ac:dyDescent="0.2">
      <c r="A83" s="14">
        <f>[1]Regioner_Mellan!A83</f>
        <v>3</v>
      </c>
      <c r="B83" s="15" t="str">
        <f>[1]Regioner_Mellan!B83</f>
        <v>Försäljning</v>
      </c>
      <c r="C83" s="46">
        <f>[1]Regioner_Mellan!C83</f>
        <v>-5.164494720540317E-2</v>
      </c>
      <c r="D83" s="48">
        <f>[1]Regioner_Mellan!D83</f>
        <v>5.4549733298432136E-3</v>
      </c>
      <c r="G83" s="102">
        <f>[1]Regioner_Mellan!G83</f>
        <v>3</v>
      </c>
      <c r="H83" s="15" t="str">
        <f>[1]Regioner_Mellan!H83</f>
        <v>Försäljning</v>
      </c>
      <c r="I83" s="48">
        <f>[1]Regioner_Mellan!I83</f>
        <v>5.4549733298432136E-3</v>
      </c>
      <c r="L83" s="14">
        <v>3</v>
      </c>
      <c r="M83" s="14" t="str">
        <f t="shared" si="3"/>
        <v>IT</v>
      </c>
      <c r="N83" s="46">
        <f t="shared" si="4"/>
        <v>-0.36350821411192119</v>
      </c>
      <c r="O83" s="48">
        <f t="shared" si="5"/>
        <v>5.1567555716190046E-2</v>
      </c>
      <c r="R83" s="120">
        <f>RANK(T83,$T$81:$T$89,1)+COUNTIF($T$81:T83,T83)-1</f>
        <v>4</v>
      </c>
      <c r="S83" s="14" t="s">
        <v>16</v>
      </c>
      <c r="T83" s="119">
        <f t="shared" si="6"/>
        <v>5.8357136803556003E-2</v>
      </c>
    </row>
    <row r="84" spans="1:20" x14ac:dyDescent="0.2">
      <c r="A84" s="14">
        <f>[1]Regioner_Mellan!A84</f>
        <v>4</v>
      </c>
      <c r="B84" s="15" t="str">
        <f>[1]Regioner_Mellan!B84</f>
        <v>Telefoni/Callcenter</v>
      </c>
      <c r="C84" s="46">
        <f>[1]Regioner_Mellan!C84</f>
        <v>-0.43889217051436835</v>
      </c>
      <c r="D84" s="48">
        <f>[1]Regioner_Mellan!D84</f>
        <v>9.6321049209793699E-3</v>
      </c>
      <c r="G84" s="102">
        <f>[1]Regioner_Mellan!G84</f>
        <v>11</v>
      </c>
      <c r="H84" s="15" t="str">
        <f>[1]Regioner_Mellan!H84</f>
        <v>Hälso- och sjukvård</v>
      </c>
      <c r="I84" s="48">
        <f>[1]Regioner_Mellan!I84</f>
        <v>9.3233360338125404E-2</v>
      </c>
      <c r="L84" s="14">
        <v>4</v>
      </c>
      <c r="M84" s="14" t="str">
        <f t="shared" si="3"/>
        <v>Teknik</v>
      </c>
      <c r="N84" s="46">
        <f t="shared" si="4"/>
        <v>-0.36158666029454878</v>
      </c>
      <c r="O84" s="48">
        <f t="shared" si="5"/>
        <v>5.8357136803556003E-2</v>
      </c>
      <c r="R84" s="120">
        <f>RANK(T84,$T$81:$T$89,1)+COUNTIF($T$81:T84,T84)-1</f>
        <v>3</v>
      </c>
      <c r="S84" s="14" t="s">
        <v>17</v>
      </c>
      <c r="T84" s="119">
        <f t="shared" si="6"/>
        <v>5.1567555716190046E-2</v>
      </c>
    </row>
    <row r="85" spans="1:20" x14ac:dyDescent="0.2">
      <c r="A85" s="14">
        <f>[1]Regioner_Mellan!A85</f>
        <v>5</v>
      </c>
      <c r="B85" s="15" t="str">
        <f>[1]Regioner_Mellan!B85</f>
        <v>Bygg</v>
      </c>
      <c r="C85" s="46">
        <f>[1]Regioner_Mellan!C85</f>
        <v>-0.32783471049690927</v>
      </c>
      <c r="D85" s="48">
        <f>[1]Regioner_Mellan!D85</f>
        <v>1.3571561780327179E-2</v>
      </c>
      <c r="G85" s="102">
        <f>[1]Regioner_Mellan!G85</f>
        <v>1</v>
      </c>
      <c r="H85" s="15" t="str">
        <f>[1]Regioner_Mellan!H85</f>
        <v>Hotell/Restaurang/Turism</v>
      </c>
      <c r="I85" s="48">
        <f>[1]Regioner_Mellan!I85</f>
        <v>4.5685502235820821E-4</v>
      </c>
      <c r="L85" s="14">
        <v>5</v>
      </c>
      <c r="M85" s="14" t="str">
        <f t="shared" si="3"/>
        <v>Ekonomi &amp; Finans</v>
      </c>
      <c r="N85" s="46">
        <f t="shared" si="4"/>
        <v>2.0707723864638854E-2</v>
      </c>
      <c r="O85" s="48">
        <f t="shared" si="5"/>
        <v>6.6488860224864874E-2</v>
      </c>
      <c r="R85" s="120">
        <f>RANK(T85,$T$81:$T$89,1)+COUNTIF($T$81:T85,T85)-1</f>
        <v>5</v>
      </c>
      <c r="S85" s="14" t="s">
        <v>18</v>
      </c>
      <c r="T85" s="119">
        <f t="shared" si="6"/>
        <v>6.6488860224864874E-2</v>
      </c>
    </row>
    <row r="86" spans="1:20" x14ac:dyDescent="0.2">
      <c r="A86" s="14">
        <f>[1]Regioner_Mellan!A86</f>
        <v>6</v>
      </c>
      <c r="B86" s="15" t="str">
        <f>[1]Regioner_Mellan!B86</f>
        <v>Övrigt</v>
      </c>
      <c r="C86" s="46">
        <f>[1]Regioner_Mellan!C86</f>
        <v>0.29398740634153137</v>
      </c>
      <c r="D86" s="48">
        <f>[1]Regioner_Mellan!D86</f>
        <v>1.9745841418765377E-2</v>
      </c>
      <c r="G86" s="102">
        <f>[1]Regioner_Mellan!G86</f>
        <v>12</v>
      </c>
      <c r="H86" s="23" t="str">
        <f>[1]Regioner_Mellan!H86</f>
        <v>Industri/Tillverkning</v>
      </c>
      <c r="I86" s="48">
        <f>[1]Regioner_Mellan!I86</f>
        <v>0.28134358945942417</v>
      </c>
      <c r="L86" s="14">
        <v>6</v>
      </c>
      <c r="M86" s="14" t="str">
        <f t="shared" si="3"/>
        <v>Administration &amp; Service</v>
      </c>
      <c r="N86" s="46">
        <f t="shared" si="4"/>
        <v>-0.22857733966128566</v>
      </c>
      <c r="O86" s="48">
        <f t="shared" si="5"/>
        <v>8.9324470683253554E-2</v>
      </c>
      <c r="R86" s="120">
        <f>RANK(T86,$T$81:$T$89,1)+COUNTIF($T$81:T86,T86)-1</f>
        <v>7</v>
      </c>
      <c r="S86" s="14" t="s">
        <v>23</v>
      </c>
      <c r="T86" s="119">
        <f t="shared" si="6"/>
        <v>9.323336033812539E-2</v>
      </c>
    </row>
    <row r="87" spans="1:20" x14ac:dyDescent="0.2">
      <c r="A87" s="14">
        <f>[1]Regioner_Mellan!A87</f>
        <v>7</v>
      </c>
      <c r="B87" s="15" t="str">
        <f>[1]Regioner_Mellan!B87</f>
        <v>IT</v>
      </c>
      <c r="C87" s="46">
        <f>[1]Regioner_Mellan!C87</f>
        <v>-0.36350821411192119</v>
      </c>
      <c r="D87" s="48">
        <f>[1]Regioner_Mellan!D87</f>
        <v>5.1567555716190053E-2</v>
      </c>
      <c r="G87" s="102">
        <f>[1]Regioner_Mellan!G87</f>
        <v>7</v>
      </c>
      <c r="H87" s="15" t="str">
        <f>[1]Regioner_Mellan!H87</f>
        <v>IT</v>
      </c>
      <c r="I87" s="48">
        <f>[1]Regioner_Mellan!I87</f>
        <v>5.1567555716190053E-2</v>
      </c>
      <c r="L87" s="14">
        <v>7</v>
      </c>
      <c r="M87" s="14" t="str">
        <f t="shared" si="3"/>
        <v>Hälso- &amp; sjukvård/Omsorg</v>
      </c>
      <c r="N87" s="46">
        <f t="shared" si="4"/>
        <v>0.13612491285723255</v>
      </c>
      <c r="O87" s="48">
        <f t="shared" si="5"/>
        <v>9.323336033812539E-2</v>
      </c>
      <c r="R87" s="120">
        <f>RANK(T87,$T$81:$T$89,1)+COUNTIF($T$81:T87,T87)-1</f>
        <v>8</v>
      </c>
      <c r="S87" s="14" t="s">
        <v>19</v>
      </c>
      <c r="T87" s="119">
        <f t="shared" si="6"/>
        <v>0.29491515123975132</v>
      </c>
    </row>
    <row r="88" spans="1:20" x14ac:dyDescent="0.2">
      <c r="A88" s="14">
        <f>[1]Regioner_Mellan!A88</f>
        <v>8</v>
      </c>
      <c r="B88" s="15" t="str">
        <f>[1]Regioner_Mellan!B88</f>
        <v>Teknik</v>
      </c>
      <c r="C88" s="46">
        <f>[1]Regioner_Mellan!C88</f>
        <v>-0.36158666029454878</v>
      </c>
      <c r="D88" s="48">
        <f>[1]Regioner_Mellan!D88</f>
        <v>5.835713680355601E-2</v>
      </c>
      <c r="G88" s="102">
        <f>[1]Regioner_Mellan!G88</f>
        <v>10</v>
      </c>
      <c r="H88" s="15" t="str">
        <f>[1]Regioner_Mellan!H88</f>
        <v>Kontor/Administration</v>
      </c>
      <c r="I88" s="48">
        <f>[1]Regioner_Mellan!I88</f>
        <v>8.9324470683253568E-2</v>
      </c>
      <c r="L88" s="14">
        <v>8</v>
      </c>
      <c r="M88" s="14" t="str">
        <f t="shared" si="3"/>
        <v>Industri &amp; Tillverkning</v>
      </c>
      <c r="N88" s="46">
        <f t="shared" si="4"/>
        <v>-0.37985429323829839</v>
      </c>
      <c r="O88" s="48">
        <f t="shared" si="5"/>
        <v>0.29491515123975132</v>
      </c>
      <c r="R88" s="120">
        <f>RANK(T88,$T$81:$T$89,1)+COUNTIF($T$81:T88,T88)-1</f>
        <v>9</v>
      </c>
      <c r="S88" s="14" t="s">
        <v>20</v>
      </c>
      <c r="T88" s="119">
        <f t="shared" si="6"/>
        <v>0.30794729491524608</v>
      </c>
    </row>
    <row r="89" spans="1:20" x14ac:dyDescent="0.2">
      <c r="A89" s="14">
        <f>[1]Regioner_Mellan!A89</f>
        <v>9</v>
      </c>
      <c r="B89" s="15" t="str">
        <f>[1]Regioner_Mellan!B89</f>
        <v>Ekonomi/Finans</v>
      </c>
      <c r="C89" s="46">
        <f>[1]Regioner_Mellan!C89</f>
        <v>2.0707723864638854E-2</v>
      </c>
      <c r="D89" s="48">
        <f>[1]Regioner_Mellan!D89</f>
        <v>6.6488860224864887E-2</v>
      </c>
      <c r="G89" s="102">
        <f>[1]Regioner_Mellan!G89</f>
        <v>13</v>
      </c>
      <c r="H89" s="15" t="str">
        <f>[1]Regioner_Mellan!H89</f>
        <v>Lager/Logistik</v>
      </c>
      <c r="I89" s="48">
        <f>[1]Regioner_Mellan!I89</f>
        <v>0.30794729491524614</v>
      </c>
      <c r="L89" s="14">
        <v>9</v>
      </c>
      <c r="M89" s="14" t="str">
        <f t="shared" si="3"/>
        <v>Lager &amp; Logistik</v>
      </c>
      <c r="N89" s="46">
        <f t="shared" si="4"/>
        <v>-3.39233319189444E-3</v>
      </c>
      <c r="O89" s="48">
        <f t="shared" si="5"/>
        <v>0.30794729491524608</v>
      </c>
      <c r="R89" s="120">
        <f>RANK(T89,$T$81:$T$89,1)+COUNTIF($T$81:T89,T89)-1</f>
        <v>2</v>
      </c>
      <c r="S89" s="14" t="s">
        <v>21</v>
      </c>
      <c r="T89" s="119">
        <f t="shared" si="6"/>
        <v>2.0202696441123581E-2</v>
      </c>
    </row>
    <row r="90" spans="1:20" x14ac:dyDescent="0.2">
      <c r="A90" s="14">
        <f>[1]Regioner_Mellan!A90</f>
        <v>10</v>
      </c>
      <c r="B90" s="15" t="str">
        <f>[1]Regioner_Mellan!B90</f>
        <v>Kontor/Administration</v>
      </c>
      <c r="C90" s="46">
        <f>[1]Regioner_Mellan!C90</f>
        <v>-0.22857733966128566</v>
      </c>
      <c r="D90" s="48">
        <f>[1]Regioner_Mellan!D90</f>
        <v>8.9324470683253568E-2</v>
      </c>
      <c r="G90" s="102">
        <f>[1]Regioner_Mellan!G90</f>
        <v>2</v>
      </c>
      <c r="H90" s="23" t="str">
        <f>[1]Regioner_Mellan!H90</f>
        <v>Marknadsföring/Information</v>
      </c>
      <c r="I90" s="48">
        <f>[1]Regioner_Mellan!I90</f>
        <v>2.8763953870664747E-3</v>
      </c>
    </row>
    <row r="91" spans="1:20" x14ac:dyDescent="0.2">
      <c r="A91" s="14">
        <f>[1]Regioner_Mellan!A91</f>
        <v>11</v>
      </c>
      <c r="B91" s="15" t="str">
        <f>[1]Regioner_Mellan!B91</f>
        <v>Hälso- och sjukvård</v>
      </c>
      <c r="C91" s="46">
        <f>[1]Regioner_Mellan!C91</f>
        <v>0.13612491285723255</v>
      </c>
      <c r="D91" s="48">
        <f>[1]Regioner_Mellan!D91</f>
        <v>9.3233360338125404E-2</v>
      </c>
      <c r="G91" s="102">
        <f>[1]Regioner_Mellan!G91</f>
        <v>8</v>
      </c>
      <c r="H91" s="15" t="str">
        <f>[1]Regioner_Mellan!H91</f>
        <v>Teknik</v>
      </c>
      <c r="I91" s="48">
        <f>[1]Regioner_Mellan!I91</f>
        <v>5.835713680355601E-2</v>
      </c>
    </row>
    <row r="92" spans="1:20" x14ac:dyDescent="0.2">
      <c r="A92" s="14">
        <f>[1]Regioner_Mellan!A92</f>
        <v>12</v>
      </c>
      <c r="B92" s="15" t="str">
        <f>[1]Regioner_Mellan!B92</f>
        <v>Industri/Tillverkning</v>
      </c>
      <c r="C92" s="46">
        <f>[1]Regioner_Mellan!C92</f>
        <v>-0.38216082282566294</v>
      </c>
      <c r="D92" s="48">
        <f>[1]Regioner_Mellan!D92</f>
        <v>0.28134358945942417</v>
      </c>
      <c r="G92" s="102">
        <f>[1]Regioner_Mellan!G92</f>
        <v>4</v>
      </c>
      <c r="H92" s="15" t="str">
        <f>[1]Regioner_Mellan!H92</f>
        <v>Telefoni/Callcenter</v>
      </c>
      <c r="I92" s="48">
        <f>[1]Regioner_Mellan!I92</f>
        <v>9.6321049209793699E-3</v>
      </c>
    </row>
    <row r="93" spans="1:20" x14ac:dyDescent="0.2">
      <c r="A93" s="14">
        <f>[1]Regioner_Mellan!A93</f>
        <v>13</v>
      </c>
      <c r="B93" s="15" t="str">
        <f>[1]Regioner_Mellan!B93</f>
        <v>Lager/Logistik</v>
      </c>
      <c r="C93" s="46">
        <f>[1]Regioner_Mellan!C93</f>
        <v>-3.39233319189444E-3</v>
      </c>
      <c r="D93" s="48">
        <f>[1]Regioner_Mellan!D93</f>
        <v>0.30794729491524614</v>
      </c>
      <c r="G93" s="102">
        <f>[1]Regioner_Mellan!G93</f>
        <v>6</v>
      </c>
      <c r="H93" s="15" t="str">
        <f>[1]Regioner_Mellan!H93</f>
        <v>Övrigt</v>
      </c>
      <c r="I93" s="48">
        <f>[1]Regioner_Mellan!I93</f>
        <v>1.9745841418765377E-2</v>
      </c>
    </row>
    <row r="94" spans="1:20" x14ac:dyDescent="0.2">
      <c r="B94" s="15"/>
      <c r="C94" s="46"/>
      <c r="D94" s="48"/>
    </row>
    <row r="95" spans="1:20" x14ac:dyDescent="0.2">
      <c r="B95" s="23" t="str">
        <f>[1]Regioner_Mellan!B95</f>
        <v>Mellan</v>
      </c>
    </row>
    <row r="96" spans="1:20" ht="13.5" thickBot="1" x14ac:dyDescent="0.25"/>
    <row r="97" spans="1:14" ht="18" x14ac:dyDescent="0.25">
      <c r="A97" s="60"/>
      <c r="B97" s="145" t="str">
        <f>[1]Regioner_Mellan!B97</f>
        <v>Omsättning Mellansverige 2020</v>
      </c>
      <c r="C97" s="131"/>
      <c r="D97" s="131"/>
      <c r="E97" s="131"/>
      <c r="F97" s="131"/>
      <c r="G97" s="146"/>
      <c r="I97" s="14" t="str">
        <f>[1]Regioner_Mellan!I97</f>
        <v>Omsättning Mellan Sverige 2019</v>
      </c>
    </row>
    <row r="98" spans="1:14" x14ac:dyDescent="0.2">
      <c r="A98" s="60"/>
      <c r="B98" s="26">
        <f>[1]Regioner_Mellan!B98</f>
        <v>0</v>
      </c>
      <c r="C98" s="31" t="str">
        <f>[1]Regioner_Mellan!C98</f>
        <v>Entreprenad</v>
      </c>
      <c r="D98" s="31" t="str">
        <f>[1]Regioner_Mellan!D98</f>
        <v>Omställning</v>
      </c>
      <c r="E98" s="31" t="str">
        <f>[1]Regioner_Mellan!E98</f>
        <v>Rekrytering</v>
      </c>
      <c r="F98" s="31" t="str">
        <f>[1]Regioner_Mellan!F98</f>
        <v>Uthyrning</v>
      </c>
      <c r="G98" s="53" t="str">
        <f>[1]Regioner_Mellan!G98</f>
        <v>Totalt</v>
      </c>
      <c r="J98" s="14" t="str">
        <f>[1]Regioner_Mellan!J98</f>
        <v>Entreprenad</v>
      </c>
      <c r="K98" s="14" t="str">
        <f>[1]Regioner_Mellan!K98</f>
        <v>Omställning</v>
      </c>
      <c r="L98" s="14" t="str">
        <f>[1]Regioner_Mellan!L98</f>
        <v>Rekrytering</v>
      </c>
      <c r="M98" s="14" t="str">
        <f>[1]Regioner_Mellan!M98</f>
        <v>Uthyrning</v>
      </c>
      <c r="N98" s="14" t="str">
        <f>[1]Regioner_Mellan!N98</f>
        <v>Totalt</v>
      </c>
    </row>
    <row r="99" spans="1:14" ht="3.75" customHeight="1" x14ac:dyDescent="0.2">
      <c r="A99" s="60"/>
      <c r="B99" s="28">
        <f>[1]Regioner_Mellan!B99</f>
        <v>0</v>
      </c>
      <c r="C99" s="29">
        <f>[1]Regioner_Mellan!C99</f>
        <v>0</v>
      </c>
      <c r="D99" s="29">
        <f>[1]Regioner_Mellan!D99</f>
        <v>0</v>
      </c>
      <c r="E99" s="29">
        <f>[1]Regioner_Mellan!E99</f>
        <v>0</v>
      </c>
      <c r="F99" s="29">
        <f>[1]Regioner_Mellan!F99</f>
        <v>0</v>
      </c>
      <c r="G99" s="59">
        <f>[1]Regioner_Mellan!G99</f>
        <v>0</v>
      </c>
    </row>
    <row r="100" spans="1:14" x14ac:dyDescent="0.2">
      <c r="A100" s="60"/>
      <c r="B100" s="136" t="str">
        <f>[1]Regioner_Mellan!B100</f>
        <v>Omsättning i urvalet, Mkr</v>
      </c>
      <c r="C100" s="137"/>
      <c r="D100" s="137"/>
      <c r="E100" s="137"/>
      <c r="F100" s="137"/>
      <c r="G100" s="147"/>
      <c r="I100" s="14" t="str">
        <f>[1]Regioner_Mellan!I100</f>
        <v>Omsättning i urvalet, Mkr</v>
      </c>
    </row>
    <row r="101" spans="1:14" ht="13.5" thickBot="1" x14ac:dyDescent="0.25">
      <c r="A101" s="60"/>
      <c r="B101" s="55" t="str">
        <f>[1]Regioner_Mellan!B101</f>
        <v>Kv 1</v>
      </c>
      <c r="C101" s="34">
        <f>[1]Regioner_Mellan!C101</f>
        <v>68.422788439999991</v>
      </c>
      <c r="D101" s="34">
        <f>[1]Regioner_Mellan!D101</f>
        <v>14.433491589999999</v>
      </c>
      <c r="E101" s="34">
        <f>[1]Regioner_Mellan!E101</f>
        <v>25.134089659999997</v>
      </c>
      <c r="F101" s="34">
        <f>[1]Regioner_Mellan!F101</f>
        <v>1017.100668967658</v>
      </c>
      <c r="G101" s="52">
        <f>[1]Regioner_Mellan!G101</f>
        <v>1125.0910386576579</v>
      </c>
      <c r="I101" s="14" t="str">
        <f>[1]Regioner_Mellan!I101</f>
        <v>Kv 1</v>
      </c>
      <c r="J101" s="14">
        <f>[1]Regioner_Mellan!J101</f>
        <v>62.603000000000002</v>
      </c>
      <c r="K101" s="14">
        <f>[1]Regioner_Mellan!K101</f>
        <v>19.271126979999998</v>
      </c>
      <c r="L101" s="14">
        <f>[1]Regioner_Mellan!L101</f>
        <v>37.145420549999997</v>
      </c>
      <c r="M101" s="14">
        <f>[1]Regioner_Mellan!M101</f>
        <v>1157.7614854020665</v>
      </c>
      <c r="N101" s="14">
        <f>[1]Regioner_Mellan!N101</f>
        <v>1276.7810329320664</v>
      </c>
    </row>
    <row r="102" spans="1:14" ht="13.5" thickBot="1" x14ac:dyDescent="0.25">
      <c r="A102" s="60"/>
      <c r="B102" s="56" t="str">
        <f>[1]Regioner_Mellan!B102</f>
        <v>Kv 2</v>
      </c>
      <c r="C102" s="34">
        <f>[1]Regioner_Mellan!C102</f>
        <v>68.103456930000007</v>
      </c>
      <c r="D102" s="34">
        <f>[1]Regioner_Mellan!D102</f>
        <v>21.744380149999998</v>
      </c>
      <c r="E102" s="34">
        <f>[1]Regioner_Mellan!E102</f>
        <v>17.274898596608484</v>
      </c>
      <c r="F102" s="34">
        <f>[1]Regioner_Mellan!F102</f>
        <v>951.70893794895755</v>
      </c>
      <c r="G102" s="52">
        <f>[1]Regioner_Mellan!G102</f>
        <v>1058.8316736255661</v>
      </c>
      <c r="I102" s="14" t="str">
        <f>[1]Regioner_Mellan!I102</f>
        <v>Kv 2</v>
      </c>
      <c r="J102" s="14">
        <f>[1]Regioner_Mellan!J102</f>
        <v>61.570999999999998</v>
      </c>
      <c r="K102" s="14">
        <f>[1]Regioner_Mellan!K102</f>
        <v>21.022899339999999</v>
      </c>
      <c r="L102" s="14">
        <f>[1]Regioner_Mellan!L102</f>
        <v>34.13566505</v>
      </c>
      <c r="M102" s="14">
        <f>[1]Regioner_Mellan!M102</f>
        <v>1249.265931771637</v>
      </c>
      <c r="N102" s="14">
        <f>[1]Regioner_Mellan!N102</f>
        <v>1365.995496161637</v>
      </c>
    </row>
    <row r="103" spans="1:14" ht="13.5" thickBot="1" x14ac:dyDescent="0.25">
      <c r="A103" s="60"/>
      <c r="B103" s="56" t="str">
        <f>[1]Regioner_Mellan!B103</f>
        <v>Kv 3</v>
      </c>
      <c r="C103" s="34">
        <f>[1]Regioner_Mellan!C103</f>
        <v>70.849999999999994</v>
      </c>
      <c r="D103" s="34">
        <f>[1]Regioner_Mellan!D103</f>
        <v>21.719861705000003</v>
      </c>
      <c r="E103" s="34">
        <f>[1]Regioner_Mellan!E103</f>
        <v>14.81129234860046</v>
      </c>
      <c r="F103" s="34">
        <f>[1]Regioner_Mellan!F103</f>
        <v>879.00108527016869</v>
      </c>
      <c r="G103" s="52">
        <f>[1]Regioner_Mellan!G103</f>
        <v>986.38223932376911</v>
      </c>
      <c r="I103" s="14" t="str">
        <f>[1]Regioner_Mellan!I103</f>
        <v>Kv 3</v>
      </c>
      <c r="J103" s="14">
        <f>[1]Regioner_Mellan!J103</f>
        <v>65.288538940000009</v>
      </c>
      <c r="K103" s="14">
        <f>[1]Regioner_Mellan!K103</f>
        <v>12.181660789999999</v>
      </c>
      <c r="L103" s="14">
        <f>[1]Regioner_Mellan!L103</f>
        <v>20.548496729999997</v>
      </c>
      <c r="M103" s="14">
        <f>[1]Regioner_Mellan!M103</f>
        <v>1147.1408564734666</v>
      </c>
      <c r="N103" s="14">
        <f>[1]Regioner_Mellan!N103</f>
        <v>1245.1595529334668</v>
      </c>
    </row>
    <row r="104" spans="1:14" ht="13.5" thickBot="1" x14ac:dyDescent="0.25">
      <c r="A104" s="60"/>
      <c r="B104" s="57" t="str">
        <f>[1]Regioner_Mellan!B104</f>
        <v>Kv 4</v>
      </c>
      <c r="C104" s="34" t="str">
        <f>[1]Regioner_Mellan!C104</f>
        <v/>
      </c>
      <c r="D104" s="34" t="str">
        <f>[1]Regioner_Mellan!D104</f>
        <v/>
      </c>
      <c r="E104" s="34" t="str">
        <f>[1]Regioner_Mellan!E104</f>
        <v/>
      </c>
      <c r="F104" s="34" t="str">
        <f>[1]Regioner_Mellan!F104</f>
        <v/>
      </c>
      <c r="G104" s="52" t="str">
        <f>[1]Regioner_Mellan!G104</f>
        <v/>
      </c>
      <c r="I104" s="14" t="str">
        <f>[1]Regioner_Mellan!I104</f>
        <v>Kv 4</v>
      </c>
      <c r="J104" s="14">
        <f>[1]Regioner_Mellan!J104</f>
        <v>66.16463306</v>
      </c>
      <c r="K104" s="14">
        <f>[1]Regioner_Mellan!K104</f>
        <v>17.241809050000001</v>
      </c>
      <c r="L104" s="14">
        <f>[1]Regioner_Mellan!L104</f>
        <v>30.977124830000001</v>
      </c>
      <c r="M104" s="14">
        <f>[1]Regioner_Mellan!M104</f>
        <v>1103.9231561639581</v>
      </c>
      <c r="N104" s="14">
        <f>[1]Regioner_Mellan!N104</f>
        <v>1218.3067231039581</v>
      </c>
    </row>
    <row r="105" spans="1:14" ht="13.5" thickBot="1" x14ac:dyDescent="0.25">
      <c r="A105" s="60"/>
      <c r="B105" s="38" t="str">
        <f>[1]Regioner_Mellan!B105</f>
        <v>Ack.</v>
      </c>
      <c r="C105" s="39">
        <f>[1]Regioner_Mellan!C105</f>
        <v>207.37624536999999</v>
      </c>
      <c r="D105" s="39">
        <f>[1]Regioner_Mellan!D105</f>
        <v>57.897733445</v>
      </c>
      <c r="E105" s="39">
        <f>[1]Regioner_Mellan!E105</f>
        <v>57.220280605208941</v>
      </c>
      <c r="F105" s="39">
        <f>[1]Regioner_Mellan!F105</f>
        <v>2847.8106921867839</v>
      </c>
      <c r="G105" s="39">
        <f>[1]Regioner_Mellan!G105</f>
        <v>3170.3049516069932</v>
      </c>
      <c r="I105" s="14" t="str">
        <f>[1]Regioner_Mellan!I105</f>
        <v>Ack.</v>
      </c>
      <c r="J105" s="14">
        <f>[1]Regioner_Mellan!J105</f>
        <v>255.627172</v>
      </c>
      <c r="K105" s="14">
        <f>[1]Regioner_Mellan!K105</f>
        <v>69.717496159999996</v>
      </c>
      <c r="L105" s="14">
        <f>[1]Regioner_Mellan!L105</f>
        <v>122.80670716</v>
      </c>
      <c r="M105" s="14">
        <f>[1]Regioner_Mellan!M105</f>
        <v>4658.0914298111284</v>
      </c>
      <c r="N105" s="14">
        <f>[1]Regioner_Mellan!N105</f>
        <v>5106.2428051311281</v>
      </c>
    </row>
    <row r="106" spans="1:14" x14ac:dyDescent="0.2">
      <c r="A106" s="60"/>
      <c r="B106" s="136" t="str">
        <f>[1]Regioner_Mellan!B106</f>
        <v>Jämförelse mot 2019</v>
      </c>
      <c r="C106" s="137"/>
      <c r="D106" s="137"/>
      <c r="E106" s="137"/>
      <c r="F106" s="137"/>
      <c r="G106" s="147"/>
    </row>
    <row r="107" spans="1:14" ht="13.5" thickBot="1" x14ac:dyDescent="0.25">
      <c r="A107" s="60"/>
      <c r="B107" s="55" t="str">
        <f>[1]Regioner_Mellan!B107</f>
        <v>Kv 1</v>
      </c>
      <c r="C107" s="40">
        <f>[1]Regioner_Mellan!C107</f>
        <v>9.2963411338114588E-2</v>
      </c>
      <c r="D107" s="40">
        <f>[1]Regioner_Mellan!D107</f>
        <v>-0.25103022750151582</v>
      </c>
      <c r="E107" s="40">
        <f>[1]Regioner_Mellan!E107</f>
        <v>-0.32335966889463585</v>
      </c>
      <c r="F107" s="40">
        <f>[1]Regioner_Mellan!F107</f>
        <v>-0.12149377761133584</v>
      </c>
      <c r="G107" s="50">
        <f>[1]Regioner_Mellan!G107</f>
        <v>-0.11880658496787011</v>
      </c>
    </row>
    <row r="108" spans="1:14" ht="13.5" thickBot="1" x14ac:dyDescent="0.25">
      <c r="A108" s="60"/>
      <c r="B108" s="56" t="str">
        <f>[1]Regioner_Mellan!B108</f>
        <v>Kv 2</v>
      </c>
      <c r="C108" s="40">
        <f>[1]Regioner_Mellan!C108</f>
        <v>0.10609632667976832</v>
      </c>
      <c r="D108" s="40">
        <f>[1]Regioner_Mellan!D108</f>
        <v>3.4318806285070558E-2</v>
      </c>
      <c r="E108" s="40">
        <f>[1]Regioner_Mellan!E108</f>
        <v>-0.49393402556226207</v>
      </c>
      <c r="F108" s="40">
        <f>[1]Regioner_Mellan!F108</f>
        <v>-0.23818547056726447</v>
      </c>
      <c r="G108" s="50">
        <f>[1]Regioner_Mellan!G108</f>
        <v>-0.22486444750307177</v>
      </c>
    </row>
    <row r="109" spans="1:14" ht="13.5" thickBot="1" x14ac:dyDescent="0.25">
      <c r="A109" s="60"/>
      <c r="B109" s="56" t="str">
        <f>[1]Regioner_Mellan!B109</f>
        <v>Kv 3</v>
      </c>
      <c r="C109" s="40">
        <f>[1]Regioner_Mellan!C109</f>
        <v>8.5182807737678834E-2</v>
      </c>
      <c r="D109" s="40">
        <f>[1]Regioner_Mellan!D109</f>
        <v>0.782996758769541</v>
      </c>
      <c r="E109" s="40">
        <f>[1]Regioner_Mellan!E109</f>
        <v>-0.27920311917627738</v>
      </c>
      <c r="F109" s="40">
        <f>[1]Regioner_Mellan!F109</f>
        <v>-0.23374616089223033</v>
      </c>
      <c r="G109" s="50">
        <f>[1]Regioner_Mellan!G109</f>
        <v>-0.20782662992870682</v>
      </c>
    </row>
    <row r="110" spans="1:14" ht="13.5" thickBot="1" x14ac:dyDescent="0.25">
      <c r="A110" s="60"/>
      <c r="B110" s="57" t="str">
        <f>[1]Regioner_Mellan!B110</f>
        <v>Kv 4</v>
      </c>
      <c r="C110" s="40" t="str">
        <f>[1]Regioner_Mellan!C110</f>
        <v/>
      </c>
      <c r="D110" s="40" t="str">
        <f>[1]Regioner_Mellan!D110</f>
        <v/>
      </c>
      <c r="E110" s="40" t="str">
        <f>[1]Regioner_Mellan!E110</f>
        <v/>
      </c>
      <c r="F110" s="40" t="str">
        <f>[1]Regioner_Mellan!F110</f>
        <v/>
      </c>
      <c r="G110" s="50" t="str">
        <f>[1]Regioner_Mellan!G110</f>
        <v/>
      </c>
    </row>
    <row r="111" spans="1:14" ht="13.5" thickBot="1" x14ac:dyDescent="0.25">
      <c r="A111" s="60"/>
      <c r="B111" s="38" t="str">
        <f>[1]Regioner_Mellan!B111</f>
        <v>Ack.</v>
      </c>
      <c r="C111" s="42">
        <f>[1]Regioner_Mellan!C111</f>
        <v>9.4550123365933603E-2</v>
      </c>
      <c r="D111" s="42">
        <f>[1]Regioner_Mellan!D111</f>
        <v>0.10332492309503749</v>
      </c>
      <c r="E111" s="42">
        <f>[1]Regioner_Mellan!E111</f>
        <v>-0.37688619338829843</v>
      </c>
      <c r="F111" s="42">
        <f>[1]Regioner_Mellan!F111</f>
        <v>-0.19874061301423573</v>
      </c>
      <c r="G111" s="42">
        <f>[1]Regioner_Mellan!G111</f>
        <v>-0.18457894247222395</v>
      </c>
    </row>
    <row r="112" spans="1:14" x14ac:dyDescent="0.2">
      <c r="A112" s="60"/>
      <c r="B112" s="136" t="str">
        <f>[1]Regioner_Mellan!B112</f>
        <v>Andel av total omsättning</v>
      </c>
      <c r="C112" s="136"/>
      <c r="D112" s="136"/>
      <c r="E112" s="136"/>
      <c r="F112" s="136"/>
      <c r="G112" s="144"/>
    </row>
    <row r="113" spans="1:7" ht="13.5" thickBot="1" x14ac:dyDescent="0.25">
      <c r="A113" s="60"/>
      <c r="B113" s="55" t="str">
        <f>[1]Regioner_Mellan!B113</f>
        <v>Kv 1</v>
      </c>
      <c r="C113" s="40">
        <f>[1]Regioner_Mellan!C113</f>
        <v>6.0815335016475625E-2</v>
      </c>
      <c r="D113" s="40">
        <f>[1]Regioner_Mellan!D113</f>
        <v>1.282873215950644E-2</v>
      </c>
      <c r="E113" s="40">
        <f>[1]Regioner_Mellan!E113</f>
        <v>2.2339605237623607E-2</v>
      </c>
      <c r="F113" s="40">
        <f>[1]Regioner_Mellan!F113</f>
        <v>0.90401632758639439</v>
      </c>
      <c r="G113" s="50">
        <f>[1]Regioner_Mellan!G113</f>
        <v>1</v>
      </c>
    </row>
    <row r="114" spans="1:7" ht="13.5" thickBot="1" x14ac:dyDescent="0.25">
      <c r="A114" s="60"/>
      <c r="B114" s="56" t="str">
        <f>[1]Regioner_Mellan!B114</f>
        <v>Kv 2</v>
      </c>
      <c r="C114" s="40">
        <f>[1]Regioner_Mellan!C114</f>
        <v>6.4319436815490835E-2</v>
      </c>
      <c r="D114" s="40">
        <f>[1]Regioner_Mellan!D114</f>
        <v>2.0536201071077374E-2</v>
      </c>
      <c r="E114" s="40">
        <f>[1]Regioner_Mellan!E114</f>
        <v>1.631505651645003E-2</v>
      </c>
      <c r="F114" s="40">
        <f>[1]Regioner_Mellan!F114</f>
        <v>0.89882930559698171</v>
      </c>
      <c r="G114" s="50">
        <f>[1]Regioner_Mellan!G114</f>
        <v>1</v>
      </c>
    </row>
    <row r="115" spans="1:7" ht="13.5" thickBot="1" x14ac:dyDescent="0.25">
      <c r="A115" s="60"/>
      <c r="B115" s="56" t="str">
        <f>[1]Regioner_Mellan!B115</f>
        <v>Kv 3</v>
      </c>
      <c r="C115" s="40">
        <f>[1]Regioner_Mellan!C115</f>
        <v>7.1828138398530375E-2</v>
      </c>
      <c r="D115" s="40">
        <f>[1]Regioner_Mellan!D115</f>
        <v>2.2019720995676503E-2</v>
      </c>
      <c r="E115" s="40">
        <f>[1]Regioner_Mellan!E115</f>
        <v>1.5015773559299476E-2</v>
      </c>
      <c r="F115" s="40">
        <f>[1]Regioner_Mellan!F115</f>
        <v>0.89113636704649368</v>
      </c>
      <c r="G115" s="50">
        <f>[1]Regioner_Mellan!G115</f>
        <v>1</v>
      </c>
    </row>
    <row r="116" spans="1:7" ht="13.5" thickBot="1" x14ac:dyDescent="0.25">
      <c r="A116" s="60"/>
      <c r="B116" s="57" t="str">
        <f>[1]Regioner_Mellan!B116</f>
        <v>Kv 4</v>
      </c>
      <c r="C116" s="40" t="str">
        <f>[1]Regioner_Mellan!C116</f>
        <v/>
      </c>
      <c r="D116" s="40" t="str">
        <f>[1]Regioner_Mellan!D116</f>
        <v/>
      </c>
      <c r="E116" s="40" t="str">
        <f>[1]Regioner_Mellan!E116</f>
        <v/>
      </c>
      <c r="F116" s="40" t="str">
        <f>[1]Regioner_Mellan!F116</f>
        <v/>
      </c>
      <c r="G116" s="50" t="str">
        <f>[1]Regioner_Mellan!G116</f>
        <v/>
      </c>
    </row>
    <row r="117" spans="1:7" ht="13.5" thickBot="1" x14ac:dyDescent="0.25">
      <c r="A117" s="60"/>
      <c r="B117" s="38" t="str">
        <f>[1]Regioner_Mellan!B117</f>
        <v>Ack.</v>
      </c>
      <c r="C117" s="42">
        <f>[1]Regioner_Mellan!C117</f>
        <v>6.5412081340907979E-2</v>
      </c>
      <c r="D117" s="42">
        <f>[1]Regioner_Mellan!D117</f>
        <v>1.826251238564677E-2</v>
      </c>
      <c r="E117" s="42">
        <f>[1]Regioner_Mellan!E117</f>
        <v>1.804882542173257E-2</v>
      </c>
      <c r="F117" s="42">
        <f>[1]Regioner_Mellan!F117</f>
        <v>0.89827658085171258</v>
      </c>
      <c r="G117" s="51">
        <f>[1]Regioner_Mellan!G117</f>
        <v>1</v>
      </c>
    </row>
    <row r="120" spans="1:7" x14ac:dyDescent="0.2">
      <c r="B120" s="108" t="s">
        <v>10</v>
      </c>
      <c r="C120"/>
      <c r="D120"/>
      <c r="E120"/>
      <c r="F120"/>
    </row>
    <row r="121" spans="1:7" x14ac:dyDescent="0.2">
      <c r="B121"/>
      <c r="C121"/>
      <c r="D121"/>
      <c r="E121"/>
      <c r="F121"/>
    </row>
    <row r="122" spans="1:7" ht="13.5" thickBot="1" x14ac:dyDescent="0.25">
      <c r="B122"/>
      <c r="C122"/>
      <c r="D122"/>
      <c r="E122"/>
      <c r="F122"/>
    </row>
    <row r="123" spans="1:7" ht="15.75" x14ac:dyDescent="0.25">
      <c r="B123" s="121" t="str">
        <f>B97</f>
        <v>Omsättning Mellansverige 2020</v>
      </c>
      <c r="C123" s="122"/>
      <c r="D123" s="122"/>
      <c r="E123" s="122"/>
      <c r="F123" s="123"/>
    </row>
    <row r="124" spans="1:7" x14ac:dyDescent="0.2">
      <c r="B124" s="109"/>
      <c r="C124" s="31" t="s">
        <v>1</v>
      </c>
      <c r="D124" s="31" t="s">
        <v>0</v>
      </c>
      <c r="E124" s="31" t="s">
        <v>11</v>
      </c>
      <c r="F124" s="32" t="s">
        <v>12</v>
      </c>
    </row>
    <row r="125" spans="1:7" x14ac:dyDescent="0.2">
      <c r="B125" s="110"/>
      <c r="C125" s="29"/>
      <c r="D125" s="29"/>
      <c r="E125" s="29"/>
      <c r="F125" s="30"/>
    </row>
    <row r="126" spans="1:7" x14ac:dyDescent="0.2">
      <c r="B126" s="124" t="str">
        <f>B100</f>
        <v>Omsättning i urvalet, Mkr</v>
      </c>
      <c r="C126" s="125"/>
      <c r="D126" s="125"/>
      <c r="E126" s="125"/>
      <c r="F126" s="126"/>
    </row>
    <row r="127" spans="1:7" ht="13.5" thickBot="1" x14ac:dyDescent="0.25">
      <c r="B127" s="33" t="str">
        <f>B101</f>
        <v>Kv 1</v>
      </c>
      <c r="C127" s="34">
        <f>D101</f>
        <v>14.433491589999999</v>
      </c>
      <c r="D127" s="34">
        <f>E101</f>
        <v>25.134089659999997</v>
      </c>
      <c r="E127" s="34">
        <f>IFERROR(C101+F101,"")</f>
        <v>1085.523457407658</v>
      </c>
      <c r="F127" s="35">
        <f>G101</f>
        <v>1125.0910386576579</v>
      </c>
    </row>
    <row r="128" spans="1:7" ht="13.5" thickBot="1" x14ac:dyDescent="0.25">
      <c r="B128" s="33" t="str">
        <f t="shared" ref="B128:B131" si="7">B102</f>
        <v>Kv 2</v>
      </c>
      <c r="C128" s="34">
        <f t="shared" ref="C128:D131" si="8">D102</f>
        <v>21.744380149999998</v>
      </c>
      <c r="D128" s="34">
        <f t="shared" si="8"/>
        <v>17.274898596608484</v>
      </c>
      <c r="E128" s="34">
        <f t="shared" ref="E128:E131" si="9">IFERROR(C102+F102,"")</f>
        <v>1019.8123948789575</v>
      </c>
      <c r="F128" s="35">
        <f t="shared" ref="F128:F131" si="10">G102</f>
        <v>1058.8316736255661</v>
      </c>
    </row>
    <row r="129" spans="2:6" ht="13.5" thickBot="1" x14ac:dyDescent="0.25">
      <c r="B129" s="33" t="str">
        <f t="shared" si="7"/>
        <v>Kv 3</v>
      </c>
      <c r="C129" s="34">
        <f t="shared" si="8"/>
        <v>21.719861705000003</v>
      </c>
      <c r="D129" s="34">
        <f t="shared" si="8"/>
        <v>14.81129234860046</v>
      </c>
      <c r="E129" s="34">
        <f t="shared" si="9"/>
        <v>949.85108527016871</v>
      </c>
      <c r="F129" s="35">
        <f t="shared" si="10"/>
        <v>986.38223932376911</v>
      </c>
    </row>
    <row r="130" spans="2:6" ht="13.5" thickBot="1" x14ac:dyDescent="0.25">
      <c r="B130" s="33" t="str">
        <f t="shared" si="7"/>
        <v>Kv 4</v>
      </c>
      <c r="C130" s="34" t="str">
        <f t="shared" si="8"/>
        <v/>
      </c>
      <c r="D130" s="34" t="str">
        <f t="shared" si="8"/>
        <v/>
      </c>
      <c r="E130" s="34" t="str">
        <f t="shared" si="9"/>
        <v/>
      </c>
      <c r="F130" s="35" t="str">
        <f t="shared" si="10"/>
        <v/>
      </c>
    </row>
    <row r="131" spans="2:6" ht="13.5" thickBot="1" x14ac:dyDescent="0.25">
      <c r="B131" s="111" t="str">
        <f t="shared" si="7"/>
        <v>Ack.</v>
      </c>
      <c r="C131" s="39">
        <f t="shared" si="8"/>
        <v>57.897733445</v>
      </c>
      <c r="D131" s="39">
        <f t="shared" si="8"/>
        <v>57.220280605208941</v>
      </c>
      <c r="E131" s="39">
        <f t="shared" si="9"/>
        <v>3055.186937556784</v>
      </c>
      <c r="F131" s="112">
        <f t="shared" si="10"/>
        <v>3170.3049516069932</v>
      </c>
    </row>
    <row r="132" spans="2:6" x14ac:dyDescent="0.2">
      <c r="B132" s="127" t="str">
        <f>B106</f>
        <v>Jämförelse mot 2019</v>
      </c>
      <c r="C132" s="128"/>
      <c r="D132" s="128"/>
      <c r="E132" s="128"/>
      <c r="F132" s="129"/>
    </row>
    <row r="133" spans="2:6" ht="13.5" thickBot="1" x14ac:dyDescent="0.25">
      <c r="B133" s="33" t="str">
        <f t="shared" ref="B133:B137" si="11">B107</f>
        <v>Kv 1</v>
      </c>
      <c r="C133" s="45">
        <f t="shared" ref="C133:D137" si="12">D107</f>
        <v>-0.25103022750151582</v>
      </c>
      <c r="D133" s="45">
        <f t="shared" si="12"/>
        <v>-0.32335966889463585</v>
      </c>
      <c r="E133" s="45">
        <f>IFERROR(((C101+F101)-(J101+M101))/(J101+M101),"")</f>
        <v>-0.11049242222907132</v>
      </c>
      <c r="F133" s="62">
        <f>IFERROR((G101-N101)/N101,"")</f>
        <v>-0.1188065849678701</v>
      </c>
    </row>
    <row r="134" spans="2:6" ht="13.5" thickBot="1" x14ac:dyDescent="0.25">
      <c r="B134" s="33" t="str">
        <f t="shared" si="11"/>
        <v>Kv 2</v>
      </c>
      <c r="C134" s="45">
        <f t="shared" si="12"/>
        <v>3.4318806285070558E-2</v>
      </c>
      <c r="D134" s="45">
        <f t="shared" si="12"/>
        <v>-0.49393402556226207</v>
      </c>
      <c r="E134" s="45">
        <f t="shared" ref="E134:E136" si="13">IFERROR(((C102+F102)-(J102+M102))/(J102+M102),"")</f>
        <v>-0.2220142947142561</v>
      </c>
      <c r="F134" s="62">
        <f t="shared" ref="F134:F136" si="14">IFERROR((G102-N102)/N102,"")</f>
        <v>-0.2248644475030718</v>
      </c>
    </row>
    <row r="135" spans="2:6" ht="13.5" thickBot="1" x14ac:dyDescent="0.25">
      <c r="B135" s="33" t="str">
        <f t="shared" si="11"/>
        <v>Kv 3</v>
      </c>
      <c r="C135" s="45">
        <f t="shared" si="12"/>
        <v>0.782996758769541</v>
      </c>
      <c r="D135" s="45">
        <f t="shared" si="12"/>
        <v>-0.27920311917627738</v>
      </c>
      <c r="E135" s="45">
        <f t="shared" si="13"/>
        <v>-0.21657204216312539</v>
      </c>
      <c r="F135" s="62">
        <f t="shared" si="14"/>
        <v>-0.20782662992870685</v>
      </c>
    </row>
    <row r="136" spans="2:6" ht="13.5" thickBot="1" x14ac:dyDescent="0.25">
      <c r="B136" s="33" t="str">
        <f t="shared" si="11"/>
        <v>Kv 4</v>
      </c>
      <c r="C136" s="45" t="str">
        <f t="shared" si="12"/>
        <v/>
      </c>
      <c r="D136" s="45" t="str">
        <f t="shared" si="12"/>
        <v/>
      </c>
      <c r="E136" s="45" t="str">
        <f t="shared" si="13"/>
        <v/>
      </c>
      <c r="F136" s="62" t="str">
        <f t="shared" si="14"/>
        <v/>
      </c>
    </row>
    <row r="137" spans="2:6" ht="13.5" thickBot="1" x14ac:dyDescent="0.25">
      <c r="B137" s="113" t="str">
        <f t="shared" si="11"/>
        <v>Ack.</v>
      </c>
      <c r="C137" s="63">
        <f t="shared" si="12"/>
        <v>0.10332492309503749</v>
      </c>
      <c r="D137" s="63">
        <f t="shared" si="12"/>
        <v>-0.37688619338829843</v>
      </c>
      <c r="E137" s="63">
        <f>IFERROR((C101+F101)/CHOOSE('tjänsteområden grafer data'!AF23,(J101+M101),(SUM(J101:J102)+SUM(M101:M102)),(SUM(J101:J103)+SUM(M101:M103)),(SUM(J101:J104)+SUM(M101:M104)))-1,"")</f>
        <v>-0.71003458627442262</v>
      </c>
      <c r="F137" s="114">
        <f>IFERROR((G105)/CHOOSE('tjänsteområden grafer data'!AF23,(N101),(SUM(N101:N102)),(SUM(N101:N103)),(SUM(N101:N104)))-1,"")</f>
        <v>-0.18457894247222395</v>
      </c>
    </row>
    <row r="138" spans="2:6" x14ac:dyDescent="0.2">
      <c r="B138" s="127" t="str">
        <f>B112</f>
        <v>Andel av total omsättning</v>
      </c>
      <c r="C138" s="128"/>
      <c r="D138" s="128"/>
      <c r="E138" s="128"/>
      <c r="F138" s="129"/>
    </row>
    <row r="139" spans="2:6" ht="13.5" thickBot="1" x14ac:dyDescent="0.25">
      <c r="B139" s="33" t="str">
        <f t="shared" ref="B139:B143" si="15">B113</f>
        <v>Kv 1</v>
      </c>
      <c r="C139" s="45">
        <f t="shared" ref="C139:D143" si="16">D113</f>
        <v>1.282873215950644E-2</v>
      </c>
      <c r="D139" s="45">
        <f t="shared" si="16"/>
        <v>2.2339605237623607E-2</v>
      </c>
      <c r="E139" s="45">
        <f>IFERROR(C113+F113,"")</f>
        <v>0.96483166260287001</v>
      </c>
      <c r="F139" s="62">
        <f>G113</f>
        <v>1</v>
      </c>
    </row>
    <row r="140" spans="2:6" ht="13.5" thickBot="1" x14ac:dyDescent="0.25">
      <c r="B140" s="33" t="str">
        <f t="shared" si="15"/>
        <v>Kv 2</v>
      </c>
      <c r="C140" s="45">
        <f t="shared" si="16"/>
        <v>2.0536201071077374E-2</v>
      </c>
      <c r="D140" s="45">
        <f t="shared" si="16"/>
        <v>1.631505651645003E-2</v>
      </c>
      <c r="E140" s="45">
        <f t="shared" ref="E140:E143" si="17">IFERROR(C114+F114,"")</f>
        <v>0.9631487424124725</v>
      </c>
      <c r="F140" s="62">
        <f t="shared" ref="F140:F143" si="18">G114</f>
        <v>1</v>
      </c>
    </row>
    <row r="141" spans="2:6" ht="13.5" thickBot="1" x14ac:dyDescent="0.25">
      <c r="B141" s="33" t="str">
        <f t="shared" si="15"/>
        <v>Kv 3</v>
      </c>
      <c r="C141" s="45">
        <f t="shared" si="16"/>
        <v>2.2019720995676503E-2</v>
      </c>
      <c r="D141" s="45">
        <f t="shared" si="16"/>
        <v>1.5015773559299476E-2</v>
      </c>
      <c r="E141" s="45">
        <f t="shared" si="17"/>
        <v>0.9629645054450241</v>
      </c>
      <c r="F141" s="62">
        <f t="shared" si="18"/>
        <v>1</v>
      </c>
    </row>
    <row r="142" spans="2:6" ht="13.5" thickBot="1" x14ac:dyDescent="0.25">
      <c r="B142" s="33" t="str">
        <f t="shared" si="15"/>
        <v>Kv 4</v>
      </c>
      <c r="C142" s="45" t="str">
        <f t="shared" si="16"/>
        <v/>
      </c>
      <c r="D142" s="45" t="str">
        <f t="shared" si="16"/>
        <v/>
      </c>
      <c r="E142" s="45" t="str">
        <f t="shared" si="17"/>
        <v/>
      </c>
      <c r="F142" s="62" t="str">
        <f t="shared" si="18"/>
        <v/>
      </c>
    </row>
    <row r="143" spans="2:6" ht="13.5" thickBot="1" x14ac:dyDescent="0.25">
      <c r="B143" s="113" t="str">
        <f t="shared" si="15"/>
        <v>Ack.</v>
      </c>
      <c r="C143" s="63">
        <f t="shared" si="16"/>
        <v>1.826251238564677E-2</v>
      </c>
      <c r="D143" s="63">
        <f t="shared" si="16"/>
        <v>1.804882542173257E-2</v>
      </c>
      <c r="E143" s="63">
        <f t="shared" si="17"/>
        <v>0.96368866219262062</v>
      </c>
      <c r="F143" s="114">
        <f t="shared" si="18"/>
        <v>1</v>
      </c>
    </row>
  </sheetData>
  <sortState xmlns:xlrd2="http://schemas.microsoft.com/office/spreadsheetml/2017/richdata2" ref="B82:D94">
    <sortCondition ref="D82:D94"/>
  </sortState>
  <mergeCells count="8">
    <mergeCell ref="B126:F126"/>
    <mergeCell ref="B132:F132"/>
    <mergeCell ref="B138:F138"/>
    <mergeCell ref="B112:G112"/>
    <mergeCell ref="B97:G97"/>
    <mergeCell ref="B100:G100"/>
    <mergeCell ref="B106:G106"/>
    <mergeCell ref="B123:F123"/>
  </mergeCells>
  <dataValidations disablePrompts="1" count="1">
    <dataValidation allowBlank="1" showDropDown="1" showInputMessage="1" showErrorMessage="1" sqref="T26:U26" xr:uid="{00000000-0002-0000-0900-000000000000}"/>
  </dataValidation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"/>
  <sheetViews>
    <sheetView workbookViewId="0">
      <selection activeCell="Q3" sqref="Q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B050"/>
  </sheetPr>
  <dimension ref="A1:BQ143"/>
  <sheetViews>
    <sheetView topLeftCell="A89" zoomScale="85" zoomScaleNormal="85" workbookViewId="0">
      <selection activeCell="Z71" sqref="Z71"/>
    </sheetView>
  </sheetViews>
  <sheetFormatPr defaultRowHeight="12.75" x14ac:dyDescent="0.2"/>
  <cols>
    <col min="1" max="1" width="23.5703125" style="14" bestFit="1" customWidth="1"/>
    <col min="2" max="7" width="11.140625" style="14" customWidth="1"/>
    <col min="8" max="9" width="11.42578125" style="14" customWidth="1"/>
    <col min="10" max="10" width="9.85546875" style="14" customWidth="1"/>
    <col min="11" max="13" width="12.7109375" style="14" bestFit="1" customWidth="1"/>
    <col min="14" max="14" width="18.5703125" style="14" bestFit="1" customWidth="1"/>
    <col min="15" max="17" width="12.7109375" style="14" bestFit="1" customWidth="1"/>
    <col min="18" max="19" width="11.140625" style="14" bestFit="1" customWidth="1"/>
    <col min="20" max="20" width="13.140625" style="14" customWidth="1"/>
    <col min="21" max="21" width="11.140625" style="14" bestFit="1" customWidth="1"/>
    <col min="22" max="22" width="12.140625" style="14" bestFit="1" customWidth="1"/>
    <col min="23" max="23" width="11.85546875" style="14" bestFit="1" customWidth="1"/>
    <col min="24" max="24" width="11.42578125" style="14" bestFit="1" customWidth="1"/>
    <col min="25" max="27" width="11.140625" style="14" bestFit="1" customWidth="1"/>
    <col min="28" max="29" width="5.7109375" style="14" customWidth="1"/>
    <col min="30" max="39" width="12.7109375" style="14" bestFit="1" customWidth="1"/>
    <col min="40" max="40" width="11.28515625" style="14" bestFit="1" customWidth="1"/>
    <col min="41" max="41" width="5.7109375" style="14" customWidth="1"/>
    <col min="42" max="49" width="12.7109375" style="14" bestFit="1" customWidth="1"/>
    <col min="50" max="16384" width="9.140625" style="14"/>
  </cols>
  <sheetData>
    <row r="1" spans="1:69" x14ac:dyDescent="0.2">
      <c r="B1" s="14">
        <f>[1]Regioner_Stockholm!B1</f>
        <v>2004</v>
      </c>
      <c r="F1" s="14">
        <f>[1]Regioner_Stockholm!F1</f>
        <v>2005</v>
      </c>
      <c r="J1" s="14">
        <f>[1]Regioner_Stockholm!J1</f>
        <v>2006</v>
      </c>
      <c r="N1" s="14">
        <f>[1]Regioner_Stockholm!N1</f>
        <v>2007</v>
      </c>
      <c r="R1" s="14">
        <f>[1]Regioner_Stockholm!R1</f>
        <v>2008</v>
      </c>
      <c r="V1" s="14">
        <f>[1]Regioner_Stockholm!V1</f>
        <v>2009</v>
      </c>
      <c r="Z1" s="14">
        <f>[1]Regioner_Stockholm!Z1</f>
        <v>2010</v>
      </c>
      <c r="AD1" s="14">
        <f>[1]Regioner_Stockholm!AD1</f>
        <v>2011</v>
      </c>
      <c r="AH1" s="14">
        <f>[1]Regioner_Stockholm!AH1</f>
        <v>2012</v>
      </c>
      <c r="AL1" s="14">
        <f>[1]Regioner_Stockholm!AL1</f>
        <v>2013</v>
      </c>
      <c r="AP1" s="14">
        <f>[1]Regioner_Stockholm!AP1</f>
        <v>2014</v>
      </c>
      <c r="AT1" s="14">
        <f>[1]Regioner_Stockholm!AT1</f>
        <v>2015</v>
      </c>
      <c r="AX1" s="14">
        <f>[1]Regioner_Stockholm!AX1</f>
        <v>2016</v>
      </c>
      <c r="BB1" s="14">
        <f>[1]Regioner_Stockholm!BB1</f>
        <v>2017</v>
      </c>
      <c r="BF1" s="14">
        <f>[1]Regioner_Stockholm!BF1</f>
        <v>2018</v>
      </c>
      <c r="BJ1" s="14">
        <f>[1]Regioner_Stockholm!BJ1</f>
        <v>2019</v>
      </c>
      <c r="BN1" s="14">
        <f>[1]Regioner_Stockholm!BN1</f>
        <v>2020</v>
      </c>
    </row>
    <row r="2" spans="1:69" x14ac:dyDescent="0.2">
      <c r="B2" s="14">
        <f>[1]Regioner_Stockholm!B2</f>
        <v>1</v>
      </c>
      <c r="C2" s="14">
        <f>[1]Regioner_Stockholm!C2</f>
        <v>2</v>
      </c>
      <c r="D2" s="14">
        <f>[1]Regioner_Stockholm!D2</f>
        <v>3</v>
      </c>
      <c r="E2" s="14">
        <f>[1]Regioner_Stockholm!E2</f>
        <v>4</v>
      </c>
      <c r="F2" s="14">
        <f>[1]Regioner_Stockholm!F2</f>
        <v>1</v>
      </c>
      <c r="G2" s="14">
        <f>[1]Regioner_Stockholm!G2</f>
        <v>2</v>
      </c>
      <c r="H2" s="14">
        <f>[1]Regioner_Stockholm!H2</f>
        <v>3</v>
      </c>
      <c r="I2" s="14">
        <f>[1]Regioner_Stockholm!I2</f>
        <v>4</v>
      </c>
      <c r="J2" s="14">
        <f>[1]Regioner_Stockholm!J2</f>
        <v>1</v>
      </c>
      <c r="K2" s="14">
        <f>[1]Regioner_Stockholm!K2</f>
        <v>2</v>
      </c>
      <c r="L2" s="14">
        <f>[1]Regioner_Stockholm!L2</f>
        <v>3</v>
      </c>
      <c r="M2" s="14">
        <f>[1]Regioner_Stockholm!M2</f>
        <v>4</v>
      </c>
      <c r="N2" s="14">
        <f>[1]Regioner_Stockholm!N2</f>
        <v>1</v>
      </c>
      <c r="O2" s="14">
        <f>[1]Regioner_Stockholm!O2</f>
        <v>2</v>
      </c>
      <c r="P2" s="14">
        <f>[1]Regioner_Stockholm!P2</f>
        <v>3</v>
      </c>
      <c r="Q2" s="14">
        <f>[1]Regioner_Stockholm!Q2</f>
        <v>4</v>
      </c>
      <c r="R2" s="14">
        <f>[1]Regioner_Stockholm!R2</f>
        <v>1</v>
      </c>
      <c r="S2" s="14">
        <f>[1]Regioner_Stockholm!S2</f>
        <v>2</v>
      </c>
      <c r="T2" s="14">
        <f>[1]Regioner_Stockholm!T2</f>
        <v>3</v>
      </c>
      <c r="U2" s="14">
        <f>[1]Regioner_Stockholm!U2</f>
        <v>4</v>
      </c>
      <c r="V2" s="14">
        <f>[1]Regioner_Stockholm!V2</f>
        <v>1</v>
      </c>
      <c r="W2" s="14">
        <f>[1]Regioner_Stockholm!W2</f>
        <v>2</v>
      </c>
      <c r="X2" s="14">
        <f>[1]Regioner_Stockholm!X2</f>
        <v>3</v>
      </c>
      <c r="Y2" s="14">
        <f>[1]Regioner_Stockholm!Y2</f>
        <v>4</v>
      </c>
      <c r="Z2" s="14">
        <f>[1]Regioner_Stockholm!Z2</f>
        <v>1</v>
      </c>
      <c r="AA2" s="14">
        <f>[1]Regioner_Stockholm!AA2</f>
        <v>2</v>
      </c>
      <c r="AB2" s="14">
        <f>[1]Regioner_Stockholm!AB2</f>
        <v>3</v>
      </c>
      <c r="AC2" s="14">
        <f>[1]Regioner_Stockholm!AC2</f>
        <v>4</v>
      </c>
      <c r="AD2" s="14">
        <f>[1]Regioner_Stockholm!AD2</f>
        <v>1</v>
      </c>
      <c r="AE2" s="14">
        <f>[1]Regioner_Stockholm!AE2</f>
        <v>2</v>
      </c>
      <c r="AF2" s="14">
        <f>[1]Regioner_Stockholm!AF2</f>
        <v>3</v>
      </c>
      <c r="AG2" s="14">
        <f>[1]Regioner_Stockholm!AG2</f>
        <v>4</v>
      </c>
      <c r="AH2" s="14">
        <f>[1]Regioner_Stockholm!AH2</f>
        <v>1</v>
      </c>
      <c r="AI2" s="14">
        <f>[1]Regioner_Stockholm!AI2</f>
        <v>2</v>
      </c>
      <c r="AJ2" s="14">
        <f>[1]Regioner_Stockholm!AJ2</f>
        <v>3</v>
      </c>
      <c r="AK2" s="14">
        <f>[1]Regioner_Stockholm!AK2</f>
        <v>4</v>
      </c>
      <c r="AL2" s="14">
        <f>[1]Regioner_Stockholm!AL2</f>
        <v>1</v>
      </c>
      <c r="AM2" s="14">
        <f>[1]Regioner_Stockholm!AM2</f>
        <v>2</v>
      </c>
      <c r="AN2" s="14">
        <f>[1]Regioner_Stockholm!AN2</f>
        <v>3</v>
      </c>
      <c r="AO2" s="14">
        <f>[1]Regioner_Stockholm!AO2</f>
        <v>4</v>
      </c>
      <c r="AP2" s="14">
        <f>[1]Regioner_Stockholm!AP2</f>
        <v>1</v>
      </c>
      <c r="AQ2" s="14">
        <f>[1]Regioner_Stockholm!AQ2</f>
        <v>2</v>
      </c>
      <c r="AR2" s="14">
        <f>[1]Regioner_Stockholm!AR2</f>
        <v>3</v>
      </c>
      <c r="AS2" s="14">
        <f>[1]Regioner_Stockholm!AS2</f>
        <v>4</v>
      </c>
      <c r="AT2" s="14">
        <f>[1]Regioner_Stockholm!AT2</f>
        <v>1</v>
      </c>
      <c r="AU2" s="14">
        <f>[1]Regioner_Stockholm!AU2</f>
        <v>2</v>
      </c>
      <c r="AV2" s="14">
        <f>[1]Regioner_Stockholm!AV2</f>
        <v>3</v>
      </c>
      <c r="AW2" s="14">
        <f>[1]Regioner_Stockholm!AW2</f>
        <v>4</v>
      </c>
      <c r="AX2" s="14">
        <f>[1]Regioner_Stockholm!AX2</f>
        <v>1</v>
      </c>
      <c r="AY2" s="14">
        <f>[1]Regioner_Stockholm!AY2</f>
        <v>2</v>
      </c>
      <c r="AZ2" s="14">
        <f>[1]Regioner_Stockholm!AZ2</f>
        <v>3</v>
      </c>
      <c r="BA2" s="14">
        <f>[1]Regioner_Stockholm!BA2</f>
        <v>4</v>
      </c>
      <c r="BB2" s="14">
        <f>[1]Regioner_Stockholm!BB2</f>
        <v>1</v>
      </c>
      <c r="BC2" s="14">
        <f>[1]Regioner_Stockholm!BC2</f>
        <v>2</v>
      </c>
      <c r="BD2" s="14">
        <f>[1]Regioner_Stockholm!BD2</f>
        <v>3</v>
      </c>
      <c r="BE2" s="14">
        <f>[1]Regioner_Stockholm!BE2</f>
        <v>4</v>
      </c>
      <c r="BF2" s="14">
        <f>[1]Regioner_Stockholm!BF2</f>
        <v>1</v>
      </c>
      <c r="BG2" s="14">
        <f>[1]Regioner_Stockholm!BG2</f>
        <v>2</v>
      </c>
      <c r="BH2" s="14">
        <f>[1]Regioner_Stockholm!BH2</f>
        <v>3</v>
      </c>
      <c r="BI2" s="14">
        <f>[1]Regioner_Stockholm!BI2</f>
        <v>4</v>
      </c>
      <c r="BJ2" s="14">
        <f>[1]Regioner_Stockholm!BJ2</f>
        <v>1</v>
      </c>
      <c r="BK2" s="14">
        <f>[1]Regioner_Stockholm!BK2</f>
        <v>2</v>
      </c>
      <c r="BL2" s="14">
        <f>[1]Regioner_Stockholm!BL2</f>
        <v>3</v>
      </c>
      <c r="BM2" s="14">
        <f>[1]Regioner_Stockholm!BM2</f>
        <v>4</v>
      </c>
      <c r="BN2" s="14">
        <f>[1]Regioner_Stockholm!BN2</f>
        <v>1</v>
      </c>
      <c r="BO2" s="14">
        <f>[1]Regioner_Stockholm!BO2</f>
        <v>2</v>
      </c>
      <c r="BP2" s="14">
        <f>[1]Regioner_Stockholm!BP2</f>
        <v>3</v>
      </c>
      <c r="BQ2" s="14">
        <f>[1]Regioner_Stockholm!BQ2</f>
        <v>4</v>
      </c>
    </row>
    <row r="3" spans="1:69" x14ac:dyDescent="0.2">
      <c r="A3" s="14" t="str">
        <f>[1]Regioner_Stockholm!A3</f>
        <v>% förändring</v>
      </c>
      <c r="B3" s="9">
        <f>[1]Regioner_Stockholm!B3</f>
        <v>-0.15</v>
      </c>
      <c r="C3" s="9">
        <f>[1]Regioner_Stockholm!C3</f>
        <v>-0.11</v>
      </c>
      <c r="D3" s="9">
        <f>[1]Regioner_Stockholm!D3</f>
        <v>-0.08</v>
      </c>
      <c r="E3" s="9">
        <f>[1]Regioner_Stockholm!E3</f>
        <v>0.18</v>
      </c>
      <c r="F3" s="9">
        <f>[1]Regioner_Stockholm!F3</f>
        <v>0.34808113429399318</v>
      </c>
      <c r="G3" s="9">
        <f>[1]Regioner_Stockholm!G3</f>
        <v>0.45908881538871749</v>
      </c>
      <c r="H3" s="9">
        <f>[1]Regioner_Stockholm!H3</f>
        <v>0.41</v>
      </c>
      <c r="I3" s="9">
        <f>[1]Regioner_Stockholm!I3</f>
        <v>0.24</v>
      </c>
      <c r="J3" s="9">
        <f>[1]Regioner_Stockholm!J3</f>
        <v>0.21</v>
      </c>
      <c r="K3" s="9">
        <f>[1]Regioner_Stockholm!K3</f>
        <v>0.13</v>
      </c>
      <c r="L3" s="9">
        <f>[1]Regioner_Stockholm!L3</f>
        <v>0.14000000000000001</v>
      </c>
      <c r="M3" s="9">
        <f>[1]Regioner_Stockholm!M3</f>
        <v>0.11</v>
      </c>
      <c r="N3" s="9">
        <f>[1]Regioner_Stockholm!N3</f>
        <v>-0.06</v>
      </c>
      <c r="O3" s="9">
        <f>[1]Regioner_Stockholm!O3</f>
        <v>-3.3058554821929716E-2</v>
      </c>
      <c r="P3" s="9">
        <f>[1]Regioner_Stockholm!P3</f>
        <v>-5.3502193405052462E-3</v>
      </c>
      <c r="Q3" s="9">
        <f>[1]Regioner_Stockholm!Q3</f>
        <v>7.5081038849381058E-3</v>
      </c>
      <c r="R3" s="9">
        <f>[1]Regioner_Stockholm!R3</f>
        <v>0.16</v>
      </c>
      <c r="S3" s="9">
        <f>[1]Regioner_Stockholm!S3</f>
        <v>0.19229797347169536</v>
      </c>
      <c r="T3" s="9">
        <f>[1]Regioner_Stockholm!T3</f>
        <v>5.3942635942641586E-2</v>
      </c>
      <c r="U3" s="9">
        <f>[1]Regioner_Stockholm!U3</f>
        <v>-0.01</v>
      </c>
      <c r="V3" s="9">
        <f>[1]Regioner_Stockholm!V3</f>
        <v>-6.6287751467389272E-2</v>
      </c>
      <c r="W3" s="9">
        <f>[1]Regioner_Stockholm!W3</f>
        <v>-0.18035805695454463</v>
      </c>
      <c r="X3" s="9">
        <f>[1]Regioner_Stockholm!X3</f>
        <v>-0.15880430901148629</v>
      </c>
      <c r="Y3" s="9">
        <f>[1]Regioner_Stockholm!Y3</f>
        <v>-0.15163306918003988</v>
      </c>
      <c r="Z3" s="9">
        <f>[1]Regioner_Stockholm!Z3</f>
        <v>-8.1523831640430464E-2</v>
      </c>
      <c r="AA3" s="9">
        <f>[1]Regioner_Stockholm!AA3</f>
        <v>4.3589814698804796E-2</v>
      </c>
      <c r="AB3" s="9">
        <f>[1]Regioner_Stockholm!AB3</f>
        <v>0.11781278701599308</v>
      </c>
      <c r="AC3" s="9">
        <f>[1]Regioner_Stockholm!AC3</f>
        <v>0.20851732364557068</v>
      </c>
      <c r="AD3" s="9">
        <f>[1]Regioner_Stockholm!AD3</f>
        <v>0.19397470092996733</v>
      </c>
      <c r="AE3" s="9">
        <f>[1]Regioner_Stockholm!AE3</f>
        <v>8.7680961327609747E-2</v>
      </c>
      <c r="AF3" s="9">
        <f>[1]Regioner_Stockholm!AF3</f>
        <v>8.2312002905994899E-2</v>
      </c>
      <c r="AG3" s="9">
        <f>[1]Regioner_Stockholm!AG3</f>
        <v>3.2919718105438728E-2</v>
      </c>
      <c r="AH3" s="9">
        <f>[1]Regioner_Stockholm!AH3</f>
        <v>3.9418013874986883E-2</v>
      </c>
      <c r="AI3" s="9">
        <f>[1]Regioner_Stockholm!AI3</f>
        <v>3.7976711329876005E-2</v>
      </c>
      <c r="AJ3" s="9">
        <f>[1]Regioner_Stockholm!AJ3</f>
        <v>-3.8788327649492464E-2</v>
      </c>
      <c r="AK3" s="9">
        <f>[1]Regioner_Stockholm!AK3</f>
        <v>-6.5226472046559222E-2</v>
      </c>
      <c r="AL3" s="9">
        <f>[1]Regioner_Stockholm!AL3</f>
        <v>-0.11394178450423387</v>
      </c>
      <c r="AM3" s="9">
        <f>[1]Regioner_Stockholm!AM3</f>
        <v>-7.5793228286195544E-2</v>
      </c>
      <c r="AN3" s="9">
        <f>[1]Regioner_Stockholm!AN3</f>
        <v>-9.8005367463606073E-3</v>
      </c>
      <c r="AO3" s="9">
        <f>[1]Regioner_Stockholm!AO3</f>
        <v>1.0063047183389401E-2</v>
      </c>
      <c r="AP3" s="9">
        <f>[1]Regioner_Stockholm!AP3</f>
        <v>6.5133571199795945E-2</v>
      </c>
      <c r="AQ3" s="9">
        <f>[1]Regioner_Stockholm!AQ3</f>
        <v>8.1167276757683607E-2</v>
      </c>
      <c r="AR3" s="9">
        <f>[1]Regioner_Stockholm!AR3</f>
        <v>5.6412098101030449E-2</v>
      </c>
      <c r="AS3" s="9">
        <f>[1]Regioner_Stockholm!AS3</f>
        <v>7.3769686388147931E-2</v>
      </c>
      <c r="AT3" s="9">
        <f>[1]Regioner_Stockholm!AT3</f>
        <v>9.4606508037080608E-2</v>
      </c>
      <c r="AU3" s="9">
        <f>[1]Regioner_Stockholm!AU3</f>
        <v>3.7810516080132459E-2</v>
      </c>
      <c r="AV3" s="9">
        <f>[1]Regioner_Stockholm!AV3</f>
        <v>6.3296291674572971E-2</v>
      </c>
      <c r="AW3" s="9">
        <f>[1]Regioner_Stockholm!AW3</f>
        <v>7.7786270387704678E-2</v>
      </c>
      <c r="AX3" s="9">
        <f>[1]Regioner_Stockholm!AX3</f>
        <v>1.425987392908599E-2</v>
      </c>
      <c r="AY3" s="9">
        <f>[1]Regioner_Stockholm!AY3</f>
        <v>7.4674481309153121E-2</v>
      </c>
      <c r="AZ3" s="9">
        <f>[1]Regioner_Stockholm!AZ3</f>
        <v>9.5456351798330924E-2</v>
      </c>
      <c r="BA3" s="9">
        <f>[1]Regioner_Stockholm!BA3</f>
        <v>0.12080389828154935</v>
      </c>
      <c r="BB3" s="9">
        <f>[1]Regioner_Stockholm!BB3</f>
        <v>0.13230455190320287</v>
      </c>
      <c r="BC3" s="9">
        <f>[1]Regioner_Stockholm!BC3</f>
        <v>0.10565977749953201</v>
      </c>
      <c r="BD3" s="9">
        <f>[1]Regioner_Stockholm!BD3</f>
        <v>6.1404690839279824E-2</v>
      </c>
      <c r="BE3" s="9">
        <f>[1]Regioner_Stockholm!BE3</f>
        <v>3.7368518841391855E-2</v>
      </c>
      <c r="BF3" s="9">
        <f>[1]Regioner_Stockholm!BF3</f>
        <v>6.3280804686087197E-2</v>
      </c>
      <c r="BG3" s="9">
        <f>[1]Regioner_Stockholm!BG3</f>
        <v>7.5863384231134021E-2</v>
      </c>
      <c r="BH3" s="9">
        <f>[1]Regioner_Stockholm!BH3</f>
        <v>-4.4456663380507246E-3</v>
      </c>
      <c r="BI3" s="9">
        <f>[1]Regioner_Stockholm!BI3</f>
        <v>-5.8627533741211532E-2</v>
      </c>
      <c r="BJ3" s="9">
        <f>[1]Regioner_Stockholm!BJ3</f>
        <v>-4.9450797867576508E-2</v>
      </c>
      <c r="BK3" s="9">
        <f>[1]Regioner_Stockholm!BK3</f>
        <v>-7.5895123227775155E-2</v>
      </c>
      <c r="BL3" s="9">
        <f>[1]Regioner_Stockholm!BL3</f>
        <v>-5.9752064043966477E-2</v>
      </c>
      <c r="BM3" s="9">
        <f>[1]Regioner_Stockholm!BM3</f>
        <v>-8.0680749331728516E-2</v>
      </c>
      <c r="BN3" s="9">
        <f>[1]Regioner_Stockholm!BN3</f>
        <v>-0.12504561037404741</v>
      </c>
      <c r="BO3" s="9">
        <f>[1]Regioner_Stockholm!BO3</f>
        <v>-0.21778269713093829</v>
      </c>
      <c r="BP3" s="9">
        <f>[1]Regioner_Stockholm!BP3</f>
        <v>-0.20185902121547564</v>
      </c>
    </row>
    <row r="4" spans="1:69" x14ac:dyDescent="0.2">
      <c r="A4" s="15" t="str">
        <f>[1]Regioner_Stockholm!A4</f>
        <v>Omsättning</v>
      </c>
      <c r="B4" s="16">
        <f>[1]Regioner_Stockholm!B4</f>
        <v>879940570.21000004</v>
      </c>
      <c r="C4" s="16">
        <f>[1]Regioner_Stockholm!C4</f>
        <v>900800986.57999992</v>
      </c>
      <c r="D4" s="16">
        <f>[1]Regioner_Stockholm!D4</f>
        <v>796763968.04000008</v>
      </c>
      <c r="E4" s="16">
        <f>[1]Regioner_Stockholm!E4</f>
        <v>1163715717.01</v>
      </c>
      <c r="F4" s="16">
        <f>[1]Regioner_Stockholm!F4</f>
        <v>1186231282</v>
      </c>
      <c r="G4" s="16">
        <f>[1]Regioner_Stockholm!G4</f>
        <v>1314348644.4100001</v>
      </c>
      <c r="H4" s="16">
        <f>[1]Regioner_Stockholm!H4</f>
        <v>1267746705.2799997</v>
      </c>
      <c r="I4" s="16">
        <f>[1]Regioner_Stockholm!I4</f>
        <v>1482035550.5900002</v>
      </c>
      <c r="J4" s="16">
        <f>[1]Regioner_Stockholm!J4</f>
        <v>1440591666.8800001</v>
      </c>
      <c r="K4" s="16">
        <f>[1]Regioner_Stockholm!K4</f>
        <v>1480087813.1110001</v>
      </c>
      <c r="L4" s="16">
        <f>[1]Regioner_Stockholm!L4</f>
        <v>1422295894</v>
      </c>
      <c r="M4" s="16">
        <f>[1]Regioner_Stockholm!M4</f>
        <v>1609912727</v>
      </c>
      <c r="N4" s="16">
        <f>[1]Regioner_Stockholm!N4</f>
        <v>1356923233.3299999</v>
      </c>
      <c r="O4" s="16">
        <f>[1]Regioner_Stockholm!O4</f>
        <v>1431158249</v>
      </c>
      <c r="P4" s="16">
        <f>[1]Regioner_Stockholm!P4</f>
        <v>1414686299</v>
      </c>
      <c r="Q4" s="16">
        <f>[1]Regioner_Stockholm!Q4</f>
        <v>1622000119</v>
      </c>
      <c r="R4" s="16">
        <f>[1]Regioner_Stockholm!R4</f>
        <v>1569425915</v>
      </c>
      <c r="S4" s="16">
        <f>[1]Regioner_Stockholm!S4</f>
        <v>1706367080</v>
      </c>
      <c r="T4" s="16">
        <f>[1]Regioner_Stockholm!T4</f>
        <v>1490998207</v>
      </c>
      <c r="U4" s="16">
        <f>[1]Regioner_Stockholm!U4</f>
        <v>1620187762</v>
      </c>
      <c r="V4" s="16">
        <f>[1]Regioner_Stockholm!V4</f>
        <v>1465392200</v>
      </c>
      <c r="W4" s="16">
        <f>[1]Regioner_Stockholm!W4</f>
        <v>1398610029</v>
      </c>
      <c r="X4" s="16">
        <f>[1]Regioner_Stockholm!X4</f>
        <v>1254221267</v>
      </c>
      <c r="Y4" s="16">
        <f>[1]Regioner_Stockholm!Y4</f>
        <v>1374513719</v>
      </c>
      <c r="Z4" s="16">
        <f>[1]Regioner_Stockholm!Z4</f>
        <v>1345927813</v>
      </c>
      <c r="AA4" s="16">
        <f>[1]Regioner_Stockholm!AA4</f>
        <v>1459575181</v>
      </c>
      <c r="AB4" s="16">
        <f>[1]Regioner_Stockholm!AB4</f>
        <v>1401984570</v>
      </c>
      <c r="AC4" s="16">
        <f>[1]Regioner_Stockholm!AC4</f>
        <v>1661123641</v>
      </c>
      <c r="AD4" s="16">
        <f>[1]Regioner_Stockholm!AD4</f>
        <v>1607003758</v>
      </c>
      <c r="AE4" s="16">
        <f>[1]Regioner_Stockholm!AE4</f>
        <v>1587552136</v>
      </c>
      <c r="AF4" s="16">
        <f>[1]Regioner_Stockholm!AF4</f>
        <v>1517384728</v>
      </c>
      <c r="AG4" s="16">
        <f>[1]Regioner_Stockholm!AG4</f>
        <v>1715807363</v>
      </c>
      <c r="AH4" s="16">
        <f>[1]Regioner_Stockholm!AH4</f>
        <v>1670348654.4300001</v>
      </c>
      <c r="AI4" s="16">
        <f>[1]Regioner_Stockholm!AI4</f>
        <v>1647842145.1900001</v>
      </c>
      <c r="AJ4" s="16">
        <f>[1]Regioner_Stockholm!AJ4</f>
        <v>1458527912</v>
      </c>
      <c r="AK4" s="16">
        <f>[1]Regioner_Stockholm!AK4</f>
        <v>1603891302</v>
      </c>
      <c r="AL4" s="16">
        <f>[1]Regioner_Stockholm!AL4</f>
        <v>1480026148</v>
      </c>
      <c r="AM4" s="16">
        <f>[1]Regioner_Stockholm!AM4</f>
        <v>1522946869.3000002</v>
      </c>
      <c r="AN4" s="16">
        <f>[1]Regioner_Stockholm!AN4</f>
        <v>1444233555.6028514</v>
      </c>
      <c r="AO4" s="16">
        <f>[1]Regioner_Stockholm!AO4</f>
        <v>1620031335.8490539</v>
      </c>
      <c r="AP4" s="16">
        <f>[1]Regioner_Stockholm!AP4</f>
        <v>1576425536.4883177</v>
      </c>
      <c r="AQ4" s="16">
        <f>[1]Regioner_Stockholm!AQ4</f>
        <v>1646560319.3277211</v>
      </c>
      <c r="AR4" s="16">
        <f>[1]Regioner_Stockholm!AR4</f>
        <v>1525705800.6223195</v>
      </c>
      <c r="AS4" s="16">
        <f>[1]Regioner_Stockholm!AS4</f>
        <v>1739540539.4336109</v>
      </c>
      <c r="AT4" s="16">
        <f>[1]Regioner_Stockholm!AT4</f>
        <v>1725565651.6759589</v>
      </c>
      <c r="AU4" s="16">
        <f>[1]Regioner_Stockholm!AU4</f>
        <v>1708817614.75857</v>
      </c>
      <c r="AV4" s="16">
        <f>[1]Regioner_Stockholm!AV4</f>
        <v>1622277319.9880977</v>
      </c>
      <c r="AW4" s="16">
        <f>[1]Regioner_Stockholm!AW4</f>
        <v>1874852910.1843674</v>
      </c>
      <c r="AX4" s="16">
        <f>[1]Regioner_Stockholm!AX4</f>
        <v>1750172000.3252192</v>
      </c>
      <c r="AY4" s="16">
        <f>[1]Regioner_Stockholm!AY4</f>
        <v>1836422683.7926104</v>
      </c>
      <c r="AZ4" s="16">
        <f>[1]Regioner_Stockholm!AZ4</f>
        <v>1777133994.559335</v>
      </c>
      <c r="BA4" s="16">
        <f>[1]Regioner_Stockholm!BA4</f>
        <v>2101342450.4391465</v>
      </c>
      <c r="BB4" s="16">
        <f>[1]Regioner_Stockholm!BB4</f>
        <v>1981727722.5817795</v>
      </c>
      <c r="BC4" s="16">
        <f>[1]Regioner_Stockholm!BC4</f>
        <v>2030458695.957231</v>
      </c>
      <c r="BD4" s="16">
        <f>[1]Regioner_Stockholm!BD4</f>
        <v>1886258358.0752254</v>
      </c>
      <c r="BE4" s="16">
        <f>[1]Regioner_Stockholm!BE4</f>
        <v>2179866505.3905983</v>
      </c>
      <c r="BF4" s="16">
        <f>[1]Regioner_Stockholm!BF4</f>
        <v>2107133047.5354815</v>
      </c>
      <c r="BG4" s="16">
        <f>[1]Regioner_Stockholm!BG4</f>
        <v>2184496164.1740818</v>
      </c>
      <c r="BH4" s="16">
        <f>[1]Regioner_Stockholm!BH4</f>
        <v>1877872682.7878635</v>
      </c>
      <c r="BI4" s="16">
        <f>[1]Regioner_Stockholm!BI4</f>
        <v>2052066308.2944741</v>
      </c>
      <c r="BJ4" s="16">
        <f>[1]Regioner_Stockholm!BJ4</f>
        <v>2002933637.1217139</v>
      </c>
      <c r="BK4" s="16">
        <f>[1]Regioner_Stockholm!BK4</f>
        <v>2018703558.6034877</v>
      </c>
      <c r="BL4" s="16">
        <f>[1]Regioner_Stockholm!BL4</f>
        <v>1765665913.9795079</v>
      </c>
      <c r="BM4" s="16">
        <f>[1]Regioner_Stockholm!BM4</f>
        <v>1886504060.8628821</v>
      </c>
      <c r="BN4" s="16">
        <f>[1]Regioner_Stockholm!BN4</f>
        <v>1752475577.9291184</v>
      </c>
      <c r="BO4" s="16">
        <f>[1]Regioner_Stockholm!BO4</f>
        <v>1579064852.902997</v>
      </c>
      <c r="BP4" s="16">
        <f>[1]Regioner_Stockholm!BP4</f>
        <v>1409250320.7900763</v>
      </c>
    </row>
    <row r="5" spans="1:69" x14ac:dyDescent="0.2">
      <c r="A5" s="15" t="str">
        <f>[1]Regioner_Stockholm!A5</f>
        <v>Oms mkr</v>
      </c>
      <c r="B5" s="17">
        <f>[1]Regioner_Stockholm!B5</f>
        <v>879.94057021000003</v>
      </c>
      <c r="C5" s="17">
        <f>[1]Regioner_Stockholm!C5</f>
        <v>900.80098657999997</v>
      </c>
      <c r="D5" s="17">
        <f>[1]Regioner_Stockholm!D5</f>
        <v>796.76396804000012</v>
      </c>
      <c r="E5" s="17">
        <f>[1]Regioner_Stockholm!E5</f>
        <v>1163.7157170099999</v>
      </c>
      <c r="F5" s="17">
        <f>[1]Regioner_Stockholm!F5</f>
        <v>1186.231282</v>
      </c>
      <c r="G5" s="17">
        <f>[1]Regioner_Stockholm!G5</f>
        <v>1314.3486444100001</v>
      </c>
      <c r="H5" s="17">
        <f>[1]Regioner_Stockholm!H5</f>
        <v>1267.7467052799998</v>
      </c>
      <c r="I5" s="17">
        <f>[1]Regioner_Stockholm!I5</f>
        <v>1482.0355505900002</v>
      </c>
      <c r="J5" s="17">
        <f>[1]Regioner_Stockholm!J5</f>
        <v>1440.59166688</v>
      </c>
      <c r="K5" s="17">
        <f>[1]Regioner_Stockholm!K5</f>
        <v>1480.0878131110001</v>
      </c>
      <c r="L5" s="17">
        <f>[1]Regioner_Stockholm!L5</f>
        <v>1422.2958940000001</v>
      </c>
      <c r="M5" s="17">
        <f>[1]Regioner_Stockholm!M5</f>
        <v>1609.9127269999999</v>
      </c>
      <c r="N5" s="17">
        <f>[1]Regioner_Stockholm!N5</f>
        <v>1356.9232333299999</v>
      </c>
      <c r="O5" s="17">
        <f>[1]Regioner_Stockholm!O5</f>
        <v>1431.1582490000001</v>
      </c>
      <c r="P5" s="17">
        <f>[1]Regioner_Stockholm!P5</f>
        <v>1414.686299</v>
      </c>
      <c r="Q5" s="17">
        <f>[1]Regioner_Stockholm!Q5</f>
        <v>1622.000119</v>
      </c>
      <c r="R5" s="17">
        <f>[1]Regioner_Stockholm!R5</f>
        <v>1569.425915</v>
      </c>
      <c r="S5" s="17">
        <f>[1]Regioner_Stockholm!S5</f>
        <v>1706.36708</v>
      </c>
      <c r="T5" s="17">
        <f>[1]Regioner_Stockholm!T5</f>
        <v>1490.9982070000001</v>
      </c>
      <c r="U5" s="17">
        <f>[1]Regioner_Stockholm!U5</f>
        <v>1620.187762</v>
      </c>
      <c r="V5" s="17">
        <f>[1]Regioner_Stockholm!V5</f>
        <v>1465.3922</v>
      </c>
      <c r="W5" s="17">
        <f>[1]Regioner_Stockholm!W5</f>
        <v>1398.6100289999999</v>
      </c>
      <c r="X5" s="17">
        <f>[1]Regioner_Stockholm!X5</f>
        <v>1254.2212669999999</v>
      </c>
      <c r="Y5" s="17">
        <f>[1]Regioner_Stockholm!Y5</f>
        <v>1374.513719</v>
      </c>
      <c r="Z5" s="17">
        <f>[1]Regioner_Stockholm!Z5</f>
        <v>1345.927813</v>
      </c>
      <c r="AA5" s="17">
        <f>[1]Regioner_Stockholm!AA5</f>
        <v>1459.5751809999999</v>
      </c>
      <c r="AB5" s="17">
        <f>[1]Regioner_Stockholm!AB5</f>
        <v>1401.9845700000001</v>
      </c>
      <c r="AC5" s="17">
        <f>[1]Regioner_Stockholm!AC5</f>
        <v>1661.1236409999999</v>
      </c>
      <c r="AD5" s="17">
        <f>[1]Regioner_Stockholm!AD5</f>
        <v>1607.0037580000001</v>
      </c>
      <c r="AE5" s="17">
        <f>[1]Regioner_Stockholm!AE5</f>
        <v>1587.552136</v>
      </c>
      <c r="AF5" s="17">
        <f>[1]Regioner_Stockholm!AF5</f>
        <v>1517.384728</v>
      </c>
      <c r="AG5" s="17">
        <f>[1]Regioner_Stockholm!AG5</f>
        <v>1715.8073629999999</v>
      </c>
      <c r="AH5" s="17">
        <f>[1]Regioner_Stockholm!AH5</f>
        <v>1670.3486544300001</v>
      </c>
      <c r="AI5" s="17">
        <f>[1]Regioner_Stockholm!AI5</f>
        <v>1647.8421451900001</v>
      </c>
      <c r="AJ5" s="17">
        <f>[1]Regioner_Stockholm!AJ5</f>
        <v>1458.527912</v>
      </c>
      <c r="AK5" s="17">
        <f>[1]Regioner_Stockholm!AK5</f>
        <v>1603.891302</v>
      </c>
      <c r="AL5" s="17">
        <f>[1]Regioner_Stockholm!AL5</f>
        <v>1480.0261479999999</v>
      </c>
      <c r="AM5" s="17">
        <f>[1]Regioner_Stockholm!AM5</f>
        <v>1522.9468693000001</v>
      </c>
      <c r="AN5" s="17">
        <f>[1]Regioner_Stockholm!AN5</f>
        <v>1444.2335556028513</v>
      </c>
      <c r="AO5" s="17">
        <f>[1]Regioner_Stockholm!AO5</f>
        <v>1620.0313358490539</v>
      </c>
      <c r="AP5" s="17">
        <f>[1]Regioner_Stockholm!AP5</f>
        <v>1576.4255364883177</v>
      </c>
      <c r="AQ5" s="17">
        <f>[1]Regioner_Stockholm!AQ5</f>
        <v>1646.5603193277211</v>
      </c>
      <c r="AR5" s="17">
        <f>[1]Regioner_Stockholm!AR5</f>
        <v>1525.7058006223194</v>
      </c>
      <c r="AS5" s="17">
        <f>[1]Regioner_Stockholm!AS5</f>
        <v>1739.540539433611</v>
      </c>
      <c r="AT5" s="17">
        <f>[1]Regioner_Stockholm!AT5</f>
        <v>1725.5656516759589</v>
      </c>
      <c r="AU5" s="17">
        <f>[1]Regioner_Stockholm!AU5</f>
        <v>1708.81761475857</v>
      </c>
      <c r="AV5" s="17">
        <f>[1]Regioner_Stockholm!AV5</f>
        <v>1622.2773199880976</v>
      </c>
      <c r="AW5" s="17">
        <f>[1]Regioner_Stockholm!AW5</f>
        <v>1874.8529101843674</v>
      </c>
      <c r="AX5" s="17">
        <f>[1]Regioner_Stockholm!AX5</f>
        <v>1750.1720003252192</v>
      </c>
      <c r="AY5" s="17">
        <f>[1]Regioner_Stockholm!AY5</f>
        <v>1836.4226837926103</v>
      </c>
      <c r="AZ5" s="17">
        <f>[1]Regioner_Stockholm!AZ5</f>
        <v>1777.133994559335</v>
      </c>
      <c r="BA5" s="17">
        <f>[1]Regioner_Stockholm!BA5</f>
        <v>2101.3424504391464</v>
      </c>
      <c r="BB5" s="17">
        <f>[1]Regioner_Stockholm!BB5</f>
        <v>1981.7277225817795</v>
      </c>
      <c r="BC5" s="17">
        <f>[1]Regioner_Stockholm!BC5</f>
        <v>2030.4586959572312</v>
      </c>
      <c r="BD5" s="17">
        <f>[1]Regioner_Stockholm!BD5</f>
        <v>1886.2583580752253</v>
      </c>
      <c r="BE5" s="17">
        <f>[1]Regioner_Stockholm!BE5</f>
        <v>2179.8665053905984</v>
      </c>
      <c r="BF5" s="17">
        <f>[1]Regioner_Stockholm!BF5</f>
        <v>2107.1330475354816</v>
      </c>
      <c r="BG5" s="17">
        <f>[1]Regioner_Stockholm!BG5</f>
        <v>2184.496164174082</v>
      </c>
      <c r="BH5" s="17">
        <f>[1]Regioner_Stockholm!BH5</f>
        <v>1877.8726827878636</v>
      </c>
      <c r="BI5" s="17">
        <f>[1]Regioner_Stockholm!BI5</f>
        <v>2052.0663082944743</v>
      </c>
      <c r="BJ5" s="17">
        <f>[1]Regioner_Stockholm!BJ5</f>
        <v>2002.9336371217139</v>
      </c>
      <c r="BK5" s="17">
        <f>[1]Regioner_Stockholm!BK5</f>
        <v>2018.7035586034876</v>
      </c>
      <c r="BL5" s="17">
        <f>[1]Regioner_Stockholm!BL5</f>
        <v>1765.6659139795079</v>
      </c>
      <c r="BM5" s="17">
        <f>[1]Regioner_Stockholm!BM5</f>
        <v>1886.5040608628822</v>
      </c>
      <c r="BN5" s="17">
        <f>[1]Regioner_Stockholm!BN5</f>
        <v>1752.4755779291183</v>
      </c>
      <c r="BO5" s="17">
        <f>[1]Regioner_Stockholm!BO5</f>
        <v>1579.064852902997</v>
      </c>
      <c r="BP5" s="17">
        <f>[1]Regioner_Stockholm!BP5</f>
        <v>1409.2503207900763</v>
      </c>
    </row>
    <row r="6" spans="1:69" x14ac:dyDescent="0.2"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69" s="98" customFormat="1" x14ac:dyDescent="0.2"/>
    <row r="8" spans="1:69" s="98" customFormat="1" x14ac:dyDescent="0.2">
      <c r="B8" s="99"/>
      <c r="C8" s="100"/>
      <c r="E8" s="99"/>
      <c r="F8" s="101"/>
      <c r="G8" s="100"/>
      <c r="I8" s="99"/>
      <c r="J8" s="101"/>
      <c r="K8" s="100"/>
      <c r="M8" s="99"/>
      <c r="N8" s="101"/>
      <c r="O8" s="100"/>
      <c r="Q8" s="99"/>
      <c r="R8" s="101"/>
      <c r="S8" s="100"/>
      <c r="T8" s="100"/>
      <c r="U8" s="99"/>
      <c r="V8" s="101"/>
      <c r="W8" s="100"/>
      <c r="X8" s="100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101"/>
      <c r="AM8" s="100"/>
      <c r="AN8" s="100"/>
      <c r="AO8" s="99"/>
    </row>
    <row r="9" spans="1:69" s="98" customFormat="1" x14ac:dyDescent="0.2">
      <c r="B9" s="99"/>
      <c r="C9" s="100"/>
      <c r="E9" s="99"/>
      <c r="F9" s="99"/>
      <c r="G9" s="100"/>
      <c r="I9" s="99"/>
      <c r="J9" s="99"/>
      <c r="K9" s="100"/>
      <c r="M9" s="99"/>
      <c r="N9" s="99"/>
      <c r="O9" s="100"/>
      <c r="Q9" s="99"/>
      <c r="R9" s="99"/>
      <c r="S9" s="100"/>
      <c r="T9" s="100"/>
      <c r="U9" s="99"/>
      <c r="V9" s="99"/>
      <c r="W9" s="100"/>
      <c r="X9" s="100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100"/>
      <c r="AN9" s="100"/>
      <c r="AO9" s="99"/>
    </row>
    <row r="10" spans="1:69" s="98" customFormat="1" x14ac:dyDescent="0.2">
      <c r="B10" s="99"/>
      <c r="C10" s="100"/>
      <c r="E10" s="99"/>
      <c r="F10" s="101"/>
      <c r="G10" s="100"/>
      <c r="I10" s="99"/>
      <c r="J10" s="101"/>
      <c r="K10" s="100"/>
      <c r="M10" s="99"/>
      <c r="N10" s="101"/>
      <c r="O10" s="100"/>
      <c r="Q10" s="99"/>
      <c r="R10" s="101"/>
      <c r="S10" s="100"/>
      <c r="T10" s="100"/>
      <c r="U10" s="99"/>
      <c r="V10" s="101"/>
      <c r="W10" s="100"/>
      <c r="X10" s="100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101"/>
      <c r="AM10" s="100"/>
      <c r="AN10" s="100"/>
      <c r="AO10" s="99"/>
    </row>
    <row r="11" spans="1:69" s="98" customFormat="1" x14ac:dyDescent="0.2">
      <c r="B11" s="101"/>
      <c r="C11" s="100"/>
      <c r="E11" s="99"/>
      <c r="F11" s="101"/>
      <c r="G11" s="100"/>
      <c r="I11" s="99"/>
      <c r="J11" s="101"/>
      <c r="K11" s="100"/>
      <c r="M11" s="99"/>
      <c r="N11" s="101"/>
      <c r="O11" s="100"/>
      <c r="Q11" s="99"/>
      <c r="R11" s="101"/>
      <c r="S11" s="100"/>
      <c r="T11" s="100"/>
      <c r="U11" s="99"/>
      <c r="V11" s="101"/>
      <c r="W11" s="100"/>
      <c r="X11" s="100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101"/>
      <c r="AM11" s="100"/>
      <c r="AN11" s="100"/>
      <c r="AO11" s="99"/>
    </row>
    <row r="12" spans="1:69" s="98" customFormat="1" x14ac:dyDescent="0.2">
      <c r="B12" s="99"/>
      <c r="C12" s="100"/>
      <c r="E12" s="99"/>
      <c r="F12" s="99"/>
      <c r="G12" s="100"/>
      <c r="I12" s="99"/>
      <c r="J12" s="99"/>
      <c r="K12" s="100"/>
      <c r="M12" s="99"/>
      <c r="N12" s="99"/>
      <c r="O12" s="100"/>
      <c r="Q12" s="99"/>
      <c r="R12" s="99"/>
      <c r="S12" s="100"/>
      <c r="T12" s="100"/>
      <c r="U12" s="99"/>
      <c r="V12" s="99"/>
      <c r="W12" s="100"/>
      <c r="X12" s="100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100"/>
      <c r="AN12" s="100"/>
      <c r="AO12" s="99"/>
    </row>
    <row r="13" spans="1:69" s="98" customFormat="1" x14ac:dyDescent="0.2">
      <c r="B13" s="99"/>
      <c r="C13" s="100"/>
      <c r="E13" s="99"/>
      <c r="F13" s="99"/>
      <c r="G13" s="100"/>
      <c r="I13" s="99"/>
      <c r="J13" s="99"/>
      <c r="K13" s="100"/>
      <c r="M13" s="99"/>
      <c r="N13" s="99"/>
      <c r="O13" s="100"/>
      <c r="Q13" s="99"/>
      <c r="R13" s="99"/>
      <c r="S13" s="100"/>
      <c r="T13" s="100"/>
      <c r="U13" s="99"/>
      <c r="V13" s="99"/>
      <c r="W13" s="100"/>
      <c r="X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100"/>
      <c r="AN13" s="100"/>
      <c r="AO13" s="99"/>
    </row>
    <row r="14" spans="1:69" s="98" customFormat="1" x14ac:dyDescent="0.2">
      <c r="B14" s="99"/>
      <c r="C14" s="100"/>
      <c r="E14" s="99"/>
      <c r="F14" s="99"/>
      <c r="G14" s="100"/>
      <c r="I14" s="99"/>
      <c r="J14" s="99"/>
      <c r="K14" s="100"/>
      <c r="M14" s="99"/>
      <c r="N14" s="99"/>
      <c r="O14" s="100"/>
      <c r="Q14" s="99"/>
      <c r="R14" s="99"/>
      <c r="S14" s="100"/>
      <c r="T14" s="100"/>
      <c r="U14" s="99"/>
      <c r="V14" s="99"/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100"/>
      <c r="AN14" s="100"/>
      <c r="AO14" s="99"/>
    </row>
    <row r="15" spans="1:69" s="98" customFormat="1" x14ac:dyDescent="0.2">
      <c r="B15" s="99"/>
      <c r="E15" s="99"/>
      <c r="F15" s="99"/>
      <c r="I15" s="99"/>
      <c r="J15" s="99"/>
      <c r="M15" s="99"/>
      <c r="N15" s="99"/>
      <c r="Q15" s="99"/>
      <c r="R15" s="99"/>
      <c r="S15" s="100"/>
      <c r="T15" s="100"/>
      <c r="U15" s="99"/>
      <c r="V15" s="99"/>
      <c r="W15" s="100"/>
      <c r="X15" s="100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100"/>
      <c r="AN15" s="100"/>
      <c r="AO15" s="99"/>
    </row>
    <row r="16" spans="1:69" s="98" customFormat="1" ht="12.75" customHeight="1" x14ac:dyDescent="0.2">
      <c r="B16" s="99"/>
      <c r="C16" s="100"/>
      <c r="E16" s="99"/>
      <c r="F16" s="99"/>
      <c r="G16" s="100"/>
      <c r="I16" s="99"/>
      <c r="J16" s="99"/>
      <c r="K16" s="100"/>
      <c r="M16" s="99"/>
      <c r="N16" s="99"/>
      <c r="Q16" s="99"/>
      <c r="R16" s="99"/>
      <c r="S16" s="100"/>
      <c r="T16" s="100"/>
      <c r="U16" s="99"/>
      <c r="V16" s="99"/>
      <c r="W16" s="100"/>
      <c r="X16" s="100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100"/>
      <c r="AN16" s="100"/>
      <c r="AO16" s="99"/>
    </row>
    <row r="17" spans="2:41" s="98" customFormat="1" x14ac:dyDescent="0.2">
      <c r="B17" s="99"/>
      <c r="E17" s="101"/>
      <c r="F17" s="101"/>
      <c r="G17" s="100"/>
      <c r="I17" s="101"/>
      <c r="J17" s="101"/>
      <c r="K17" s="100"/>
      <c r="M17" s="101"/>
      <c r="N17" s="101"/>
      <c r="O17" s="100"/>
      <c r="Q17" s="101"/>
      <c r="R17" s="101"/>
      <c r="S17" s="100"/>
      <c r="T17" s="100"/>
      <c r="U17" s="101"/>
      <c r="V17" s="101"/>
      <c r="W17" s="100"/>
      <c r="X17" s="100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0"/>
      <c r="AN17" s="100"/>
      <c r="AO17" s="101"/>
    </row>
    <row r="18" spans="2:41" s="98" customFormat="1" x14ac:dyDescent="0.2">
      <c r="B18" s="101"/>
      <c r="C18" s="100"/>
      <c r="E18" s="99"/>
      <c r="F18" s="101"/>
      <c r="G18" s="100"/>
      <c r="I18" s="99"/>
      <c r="J18" s="103"/>
      <c r="K18" s="100"/>
      <c r="M18" s="99"/>
      <c r="N18" s="103"/>
      <c r="O18" s="100"/>
      <c r="Q18" s="99"/>
      <c r="R18" s="103"/>
      <c r="S18" s="100"/>
      <c r="T18" s="100"/>
      <c r="U18" s="99"/>
      <c r="V18" s="103"/>
      <c r="W18" s="100"/>
      <c r="X18" s="100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101"/>
      <c r="AM18" s="100"/>
      <c r="AN18" s="100"/>
      <c r="AO18" s="99"/>
    </row>
    <row r="19" spans="2:41" s="98" customFormat="1" x14ac:dyDescent="0.2">
      <c r="B19" s="99"/>
      <c r="C19" s="100"/>
      <c r="E19" s="99"/>
      <c r="F19" s="101"/>
      <c r="G19" s="100"/>
      <c r="I19" s="99"/>
      <c r="J19" s="101"/>
      <c r="K19" s="100"/>
      <c r="M19" s="99"/>
      <c r="N19" s="101"/>
      <c r="O19" s="100"/>
      <c r="Q19" s="99"/>
      <c r="R19" s="101"/>
      <c r="S19" s="100"/>
      <c r="T19" s="100"/>
      <c r="U19" s="99"/>
      <c r="V19" s="101"/>
      <c r="W19" s="100"/>
      <c r="X19" s="100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1"/>
      <c r="AM19" s="100"/>
      <c r="AN19" s="100"/>
      <c r="AO19" s="99"/>
    </row>
    <row r="20" spans="2:41" s="98" customFormat="1" x14ac:dyDescent="0.2">
      <c r="B20" s="99"/>
      <c r="C20" s="100"/>
      <c r="E20" s="99"/>
      <c r="F20" s="99"/>
      <c r="G20" s="100"/>
      <c r="I20" s="99"/>
      <c r="J20" s="101"/>
      <c r="K20" s="100"/>
      <c r="M20" s="99"/>
      <c r="N20" s="101"/>
      <c r="O20" s="100"/>
      <c r="Q20" s="99"/>
      <c r="R20" s="101"/>
      <c r="S20" s="100"/>
      <c r="T20" s="100"/>
      <c r="U20" s="99"/>
      <c r="V20" s="101"/>
      <c r="W20" s="100"/>
      <c r="X20" s="100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100"/>
      <c r="AN20" s="100"/>
      <c r="AO20" s="99"/>
    </row>
    <row r="21" spans="2:41" s="98" customFormat="1" ht="12.75" customHeight="1" x14ac:dyDescent="0.2">
      <c r="B21" s="99"/>
      <c r="E21" s="99"/>
      <c r="F21" s="101"/>
      <c r="I21" s="99"/>
      <c r="J21" s="101"/>
      <c r="M21" s="99"/>
      <c r="N21" s="101"/>
      <c r="Q21" s="99"/>
      <c r="R21" s="101"/>
      <c r="S21" s="100"/>
      <c r="T21" s="100"/>
      <c r="U21" s="99"/>
      <c r="V21" s="101"/>
      <c r="W21" s="100"/>
      <c r="X21" s="100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101"/>
      <c r="AM21" s="100"/>
      <c r="AN21" s="100"/>
      <c r="AO21" s="99"/>
    </row>
    <row r="22" spans="2:41" ht="13.5" thickBot="1" x14ac:dyDescent="0.25">
      <c r="B22" s="15"/>
      <c r="H22" s="18"/>
      <c r="I22" s="18"/>
    </row>
    <row r="23" spans="2:41" x14ac:dyDescent="0.2">
      <c r="B23" s="15"/>
      <c r="T23" s="66" t="str">
        <f>[1]Regioner_Stockholm!T23</f>
        <v>First year</v>
      </c>
      <c r="U23" s="68" t="str">
        <f>[1]Regioner_Stockholm!U23</f>
        <v>First quarter</v>
      </c>
    </row>
    <row r="24" spans="2:41" x14ac:dyDescent="0.2">
      <c r="B24" s="15"/>
      <c r="T24" s="69">
        <f>[1]Regioner_Stockholm!T24</f>
        <v>2009</v>
      </c>
      <c r="U24" s="70">
        <f>[1]Regioner_Stockholm!U24</f>
        <v>1</v>
      </c>
    </row>
    <row r="25" spans="2:41" x14ac:dyDescent="0.2">
      <c r="B25" s="15"/>
      <c r="S25" s="19"/>
      <c r="T25" s="69" t="str">
        <f>[1]Regioner_Stockholm!T25</f>
        <v>Last year</v>
      </c>
      <c r="U25" s="70" t="str">
        <f>[1]Regioner_Stockholm!U25</f>
        <v>Last quarter</v>
      </c>
      <c r="X25" s="23" t="str">
        <f>[1]Regioner_Stockholm!X25</f>
        <v>Headers</v>
      </c>
      <c r="AA25" s="19"/>
    </row>
    <row r="26" spans="2:41" ht="12.75" customHeight="1" thickBot="1" x14ac:dyDescent="0.25">
      <c r="B26" s="15"/>
      <c r="T26" s="89">
        <f>[1]Regioner_Stockholm!T26</f>
        <v>2020</v>
      </c>
      <c r="U26" s="90">
        <f>[1]Regioner_Stockholm!U26</f>
        <v>3</v>
      </c>
      <c r="V26" s="25" t="s">
        <v>8</v>
      </c>
      <c r="X26" s="14" t="str">
        <f>[1]Regioner_Stockholm!X26</f>
        <v>Omsättningens utveckling per yrkesområde i Stockholm tredje kvartalet 2020</v>
      </c>
    </row>
    <row r="27" spans="2:41" ht="13.5" thickBot="1" x14ac:dyDescent="0.25">
      <c r="B27" s="15"/>
      <c r="L27" s="108" t="s">
        <v>10</v>
      </c>
      <c r="U27" s="14">
        <v>4</v>
      </c>
      <c r="V27" s="14">
        <v>4</v>
      </c>
      <c r="X27" s="14" t="str">
        <f>[1]Regioner_Stockholm!X27</f>
        <v>Omsättningens andel per yrkesområde i Stockholm tredje kvartalet 2020</v>
      </c>
    </row>
    <row r="28" spans="2:41" x14ac:dyDescent="0.2">
      <c r="B28" s="15"/>
      <c r="L28" s="78"/>
      <c r="M28" s="79" t="str">
        <f>S28</f>
        <v>Q3 2020</v>
      </c>
      <c r="N28" s="79" t="str">
        <f>T28</f>
        <v>Q3 2019</v>
      </c>
      <c r="O28" s="79" t="str">
        <f t="shared" ref="O28:P28" si="0">U28</f>
        <v>förändring</v>
      </c>
      <c r="P28" s="116" t="str">
        <f t="shared" si="0"/>
        <v>andel</v>
      </c>
      <c r="R28" s="78"/>
      <c r="S28" s="79" t="str">
        <f>[1]Regioner_Stockholm!S28</f>
        <v>Q3 2020</v>
      </c>
      <c r="T28" s="79" t="str">
        <f>[1]Regioner_Stockholm!T28</f>
        <v>Q3 2019</v>
      </c>
      <c r="U28" s="85" t="str">
        <f>[1]Regioner_Stockholm!U28</f>
        <v>förändring</v>
      </c>
      <c r="V28" s="80" t="str">
        <f>[1]Regioner_Stockholm!V28</f>
        <v>andel</v>
      </c>
    </row>
    <row r="29" spans="2:41" x14ac:dyDescent="0.2">
      <c r="B29" s="15"/>
      <c r="L29" s="81" t="s">
        <v>14</v>
      </c>
      <c r="M29" s="12">
        <f>S37</f>
        <v>190783044.83749735</v>
      </c>
      <c r="N29" s="12">
        <f>T37</f>
        <v>260132391.13550955</v>
      </c>
      <c r="O29" s="117">
        <f>(M29-N29)/N29</f>
        <v>-0.26659250697421361</v>
      </c>
      <c r="P29" s="86">
        <f>M29/SUM($M$29:$M$37)</f>
        <v>0.13537910335939293</v>
      </c>
      <c r="R29" s="81" t="str">
        <f>[1]Regioner_Stockholm!R29</f>
        <v>Bygg</v>
      </c>
      <c r="S29" s="12">
        <f>[1]Regioner_Stockholm!S29</f>
        <v>1693588.46</v>
      </c>
      <c r="T29" s="12">
        <f>[1]Regioner_Stockholm!T29</f>
        <v>2351215.3200000003</v>
      </c>
      <c r="U29" s="84">
        <f>[1]Regioner_Stockholm!U29</f>
        <v>-0.27969656985732821</v>
      </c>
      <c r="V29" s="86">
        <f>[1]Regioner_Stockholm!V29</f>
        <v>1.2017655309459246E-3</v>
      </c>
    </row>
    <row r="30" spans="2:41" x14ac:dyDescent="0.2">
      <c r="B30" s="15"/>
      <c r="L30" s="81" t="s">
        <v>15</v>
      </c>
      <c r="M30" s="12">
        <f>S31+S40+S43</f>
        <v>93172842.214832813</v>
      </c>
      <c r="N30" s="12">
        <f>T31+T40+T43</f>
        <v>118029167.78755382</v>
      </c>
      <c r="O30" s="117">
        <f t="shared" ref="O30:O36" si="1">(M30-N30)/N30</f>
        <v>-0.21059477109472685</v>
      </c>
      <c r="P30" s="86">
        <f t="shared" ref="P30:P36" si="2">M30/SUM($M$29:$M$37)</f>
        <v>6.6115182547978268E-2</v>
      </c>
      <c r="R30" s="81" t="str">
        <f>[1]Regioner_Stockholm!R30</f>
        <v>Ekonomi/Finans</v>
      </c>
      <c r="S30" s="12">
        <f>[1]Regioner_Stockholm!S30</f>
        <v>183021981.4042058</v>
      </c>
      <c r="T30" s="12">
        <f>[1]Regioner_Stockholm!T30</f>
        <v>237883834.98341963</v>
      </c>
      <c r="U30" s="84">
        <f>[1]Regioner_Stockholm!U30</f>
        <v>-0.23062455497675019</v>
      </c>
      <c r="V30" s="86">
        <f>[1]Regioner_Stockholm!V30</f>
        <v>0.12987187492822225</v>
      </c>
    </row>
    <row r="31" spans="2:41" x14ac:dyDescent="0.2">
      <c r="B31" s="15"/>
      <c r="L31" s="81" t="s">
        <v>16</v>
      </c>
      <c r="M31" s="12">
        <f>S42</f>
        <v>126363237.63130555</v>
      </c>
      <c r="N31" s="12">
        <f>T42</f>
        <v>153606415.83254814</v>
      </c>
      <c r="O31" s="117">
        <f t="shared" si="1"/>
        <v>-0.1773570332566145</v>
      </c>
      <c r="P31" s="86">
        <f t="shared" si="2"/>
        <v>8.966699227746977E-2</v>
      </c>
      <c r="R31" s="81" t="str">
        <f>[1]Regioner_Stockholm!R31</f>
        <v>Försäljning</v>
      </c>
      <c r="S31" s="12">
        <f>[1]Regioner_Stockholm!S31</f>
        <v>16589647.492828688</v>
      </c>
      <c r="T31" s="12">
        <f>[1]Regioner_Stockholm!T31</f>
        <v>24814332.901882581</v>
      </c>
      <c r="U31" s="84">
        <f>[1]Regioner_Stockholm!U31</f>
        <v>-0.33144898319752591</v>
      </c>
      <c r="V31" s="86">
        <f>[1]Regioner_Stockholm!V31</f>
        <v>1.1771966447754962E-2</v>
      </c>
    </row>
    <row r="32" spans="2:41" x14ac:dyDescent="0.2">
      <c r="B32" s="15"/>
      <c r="L32" s="81" t="s">
        <v>17</v>
      </c>
      <c r="M32" s="12">
        <f>S36</f>
        <v>232874000.11327839</v>
      </c>
      <c r="N32" s="12">
        <f>T36</f>
        <v>355850582.14467174</v>
      </c>
      <c r="O32" s="117">
        <f t="shared" si="1"/>
        <v>-0.34558488366164025</v>
      </c>
      <c r="P32" s="86">
        <f t="shared" si="2"/>
        <v>0.16524672492727971</v>
      </c>
      <c r="R32" s="81" t="str">
        <f>[1]Regioner_Stockholm!R32</f>
        <v>Försäljning/Marknadsföring</v>
      </c>
      <c r="S32" s="12">
        <f>[1]Regioner_Stockholm!S32</f>
        <v>0</v>
      </c>
      <c r="T32" s="12">
        <f>[1]Regioner_Stockholm!T32</f>
        <v>0</v>
      </c>
      <c r="U32" s="84" t="e">
        <f>[1]Regioner_Stockholm!U32</f>
        <v>#DIV/0!</v>
      </c>
      <c r="V32" s="86">
        <f>[1]Regioner_Stockholm!V32</f>
        <v>0</v>
      </c>
    </row>
    <row r="33" spans="2:22" x14ac:dyDescent="0.2">
      <c r="B33" s="15"/>
      <c r="L33" s="81" t="s">
        <v>18</v>
      </c>
      <c r="M33" s="12">
        <f>S30</f>
        <v>183021981.4042058</v>
      </c>
      <c r="N33" s="12">
        <f>T30</f>
        <v>237883834.98341963</v>
      </c>
      <c r="O33" s="117">
        <f t="shared" si="1"/>
        <v>-0.23062455497675019</v>
      </c>
      <c r="P33" s="86">
        <f t="shared" si="2"/>
        <v>0.12987187492822222</v>
      </c>
      <c r="R33" s="81" t="str">
        <f>[1]Regioner_Stockholm!R33</f>
        <v>Hotell/Restaurang/Turism</v>
      </c>
      <c r="S33" s="12">
        <f>[1]Regioner_Stockholm!S33</f>
        <v>6107648</v>
      </c>
      <c r="T33" s="12">
        <f>[1]Regioner_Stockholm!T33</f>
        <v>36463671.892499067</v>
      </c>
      <c r="U33" s="84">
        <f>[1]Regioner_Stockholm!U33</f>
        <v>-0.8325004673691021</v>
      </c>
      <c r="V33" s="86">
        <f>[1]Regioner_Stockholm!V33</f>
        <v>4.3339695651627283E-3</v>
      </c>
    </row>
    <row r="34" spans="2:22" x14ac:dyDescent="0.2">
      <c r="B34" s="15"/>
      <c r="L34" s="81" t="s">
        <v>23</v>
      </c>
      <c r="M34" s="12">
        <f>S34</f>
        <v>99389511.129999995</v>
      </c>
      <c r="N34" s="12">
        <f>T34</f>
        <v>122545130.70425002</v>
      </c>
      <c r="O34" s="117">
        <f t="shared" si="1"/>
        <v>-0.18895585194758752</v>
      </c>
      <c r="P34" s="86">
        <f t="shared" si="2"/>
        <v>7.052651304296223E-2</v>
      </c>
      <c r="R34" s="81" t="str">
        <f>[1]Regioner_Stockholm!R34</f>
        <v>Hälso- och sjukvård</v>
      </c>
      <c r="S34" s="12">
        <f>[1]Regioner_Stockholm!S34</f>
        <v>99389511.129999995</v>
      </c>
      <c r="T34" s="12">
        <f>[1]Regioner_Stockholm!T34</f>
        <v>122545130.70425002</v>
      </c>
      <c r="U34" s="84">
        <f>[1]Regioner_Stockholm!U34</f>
        <v>-0.18895585194758752</v>
      </c>
      <c r="V34" s="86">
        <f>[1]Regioner_Stockholm!V34</f>
        <v>7.052651304296223E-2</v>
      </c>
    </row>
    <row r="35" spans="2:22" x14ac:dyDescent="0.2">
      <c r="B35" s="15"/>
      <c r="L35" s="81" t="s">
        <v>19</v>
      </c>
      <c r="M35" s="12">
        <f>S35+S29</f>
        <v>120721394.23947857</v>
      </c>
      <c r="N35" s="12">
        <f>T35+T29</f>
        <v>144126025.65905693</v>
      </c>
      <c r="O35" s="117">
        <f t="shared" si="1"/>
        <v>-0.16239004241290964</v>
      </c>
      <c r="P35" s="86">
        <f t="shared" si="2"/>
        <v>8.5663556330998633E-2</v>
      </c>
      <c r="R35" s="81" t="str">
        <f>[1]Regioner_Stockholm!R35</f>
        <v>Industri/Tillverkning</v>
      </c>
      <c r="S35" s="12">
        <f>[1]Regioner_Stockholm!S35</f>
        <v>119027805.77947858</v>
      </c>
      <c r="T35" s="12">
        <f>[1]Regioner_Stockholm!T35</f>
        <v>141774810.33905694</v>
      </c>
      <c r="U35" s="84">
        <f>[1]Regioner_Stockholm!U35</f>
        <v>-0.16044461287007544</v>
      </c>
      <c r="V35" s="86">
        <f>[1]Regioner_Stockholm!V35</f>
        <v>8.4461790800052727E-2</v>
      </c>
    </row>
    <row r="36" spans="2:22" x14ac:dyDescent="0.2">
      <c r="B36" s="15"/>
      <c r="L36" s="81" t="s">
        <v>20</v>
      </c>
      <c r="M36" s="12">
        <f>S39</f>
        <v>320214239.47506565</v>
      </c>
      <c r="N36" s="12">
        <f>T39</f>
        <v>303300112.35297197</v>
      </c>
      <c r="O36" s="117">
        <f t="shared" si="1"/>
        <v>5.5766966226539018E-2</v>
      </c>
      <c r="P36" s="86">
        <f t="shared" si="2"/>
        <v>0.22722310916029603</v>
      </c>
      <c r="R36" s="81" t="str">
        <f>[1]Regioner_Stockholm!R36</f>
        <v>IT</v>
      </c>
      <c r="S36" s="12">
        <f>[1]Regioner_Stockholm!S36</f>
        <v>232874000.11327839</v>
      </c>
      <c r="T36" s="12">
        <f>[1]Regioner_Stockholm!T36</f>
        <v>355850582.14467174</v>
      </c>
      <c r="U36" s="84">
        <f>[1]Regioner_Stockholm!U36</f>
        <v>-0.34558488366164025</v>
      </c>
      <c r="V36" s="86">
        <f>[1]Regioner_Stockholm!V36</f>
        <v>0.16524672492727974</v>
      </c>
    </row>
    <row r="37" spans="2:22" ht="13.5" thickBot="1" x14ac:dyDescent="0.25">
      <c r="L37" s="82" t="s">
        <v>21</v>
      </c>
      <c r="M37" s="83">
        <f>S33+S44</f>
        <v>42710069.744412005</v>
      </c>
      <c r="N37" s="83">
        <f>T33+T44</f>
        <v>70192253.379526138</v>
      </c>
      <c r="O37" s="118">
        <f>(M37-N37)/N37</f>
        <v>-0.39152730268565805</v>
      </c>
      <c r="P37" s="88">
        <f>M37/SUM($M$29:$M$37)</f>
        <v>3.0306943425400263E-2</v>
      </c>
      <c r="R37" s="81" t="str">
        <f>[1]Regioner_Stockholm!R37</f>
        <v>Kontor/Administration</v>
      </c>
      <c r="S37" s="12">
        <f>[1]Regioner_Stockholm!S37</f>
        <v>190783044.83749735</v>
      </c>
      <c r="T37" s="12">
        <f>[1]Regioner_Stockholm!T37</f>
        <v>260132391.13550955</v>
      </c>
      <c r="U37" s="84">
        <f>[1]Regioner_Stockholm!U37</f>
        <v>-0.26659250697421361</v>
      </c>
      <c r="V37" s="86">
        <f>[1]Regioner_Stockholm!V37</f>
        <v>0.13537910335939296</v>
      </c>
    </row>
    <row r="38" spans="2:22" x14ac:dyDescent="0.2">
      <c r="R38" s="81" t="str">
        <f>[1]Regioner_Stockholm!R38</f>
        <v>Lager/Industri</v>
      </c>
      <c r="S38" s="12">
        <f>[1]Regioner_Stockholm!S38</f>
        <v>0</v>
      </c>
      <c r="T38" s="12">
        <f>[1]Regioner_Stockholm!T38</f>
        <v>0</v>
      </c>
      <c r="U38" s="84" t="e">
        <f>[1]Regioner_Stockholm!U38</f>
        <v>#DIV/0!</v>
      </c>
      <c r="V38" s="86">
        <f>[1]Regioner_Stockholm!V38</f>
        <v>0</v>
      </c>
    </row>
    <row r="39" spans="2:22" x14ac:dyDescent="0.2">
      <c r="R39" s="81" t="str">
        <f>[1]Regioner_Stockholm!R39</f>
        <v>Lager/Logistik</v>
      </c>
      <c r="S39" s="12">
        <f>[1]Regioner_Stockholm!S39</f>
        <v>320214239.47506565</v>
      </c>
      <c r="T39" s="12">
        <f>[1]Regioner_Stockholm!T39</f>
        <v>303300112.35297197</v>
      </c>
      <c r="U39" s="84">
        <f>[1]Regioner_Stockholm!U39</f>
        <v>5.5766966226539018E-2</v>
      </c>
      <c r="V39" s="86">
        <f>[1]Regioner_Stockholm!V39</f>
        <v>0.22722310916029606</v>
      </c>
    </row>
    <row r="40" spans="2:22" x14ac:dyDescent="0.2">
      <c r="R40" s="81" t="str">
        <f>[1]Regioner_Stockholm!R40</f>
        <v>Marknadsföring/Information</v>
      </c>
      <c r="S40" s="12">
        <f>[1]Regioner_Stockholm!S40</f>
        <v>30829504.837073661</v>
      </c>
      <c r="T40" s="12">
        <f>[1]Regioner_Stockholm!T40</f>
        <v>41123193.526492096</v>
      </c>
      <c r="U40" s="84">
        <f>[1]Regioner_Stockholm!U40</f>
        <v>-0.25031345590383458</v>
      </c>
      <c r="V40" s="86">
        <f>[1]Regioner_Stockholm!V40</f>
        <v>2.1876528521767195E-2</v>
      </c>
    </row>
    <row r="41" spans="2:22" x14ac:dyDescent="0.2">
      <c r="B41" s="15"/>
      <c r="R41" s="81" t="str">
        <f>[1]Regioner_Stockholm!R41</f>
        <v>Pedagogik</v>
      </c>
      <c r="S41" s="12">
        <f>[1]Regioner_Stockholm!S41</f>
        <v>0</v>
      </c>
      <c r="T41" s="12">
        <f>[1]Regioner_Stockholm!T41</f>
        <v>0</v>
      </c>
      <c r="U41" s="84" t="e">
        <f>[1]Regioner_Stockholm!U41</f>
        <v>#DIV/0!</v>
      </c>
      <c r="V41" s="86">
        <f>[1]Regioner_Stockholm!V41</f>
        <v>0</v>
      </c>
    </row>
    <row r="42" spans="2:22" x14ac:dyDescent="0.2">
      <c r="B42" s="15"/>
      <c r="R42" s="81" t="str">
        <f>[1]Regioner_Stockholm!R42</f>
        <v>Teknik</v>
      </c>
      <c r="S42" s="12">
        <f>[1]Regioner_Stockholm!S42</f>
        <v>126363237.63130555</v>
      </c>
      <c r="T42" s="12">
        <f>[1]Regioner_Stockholm!T42</f>
        <v>153606415.83254814</v>
      </c>
      <c r="U42" s="84">
        <f>[1]Regioner_Stockholm!U42</f>
        <v>-0.1773570332566145</v>
      </c>
      <c r="V42" s="86">
        <f>[1]Regioner_Stockholm!V42</f>
        <v>8.9666992277469784E-2</v>
      </c>
    </row>
    <row r="43" spans="2:22" x14ac:dyDescent="0.2">
      <c r="B43" s="15"/>
      <c r="R43" s="81" t="str">
        <f>[1]Regioner_Stockholm!R43</f>
        <v>Telefoni/Callcenter</v>
      </c>
      <c r="S43" s="12">
        <f>[1]Regioner_Stockholm!S43</f>
        <v>45753689.884930462</v>
      </c>
      <c r="T43" s="12">
        <f>[1]Regioner_Stockholm!T43</f>
        <v>52091641.359179147</v>
      </c>
      <c r="U43" s="84">
        <f>[1]Regioner_Stockholm!U43</f>
        <v>-0.12166926034347092</v>
      </c>
      <c r="V43" s="86">
        <f>[1]Regioner_Stockholm!V43</f>
        <v>3.2466687578456124E-2</v>
      </c>
    </row>
    <row r="44" spans="2:22" ht="13.5" thickBot="1" x14ac:dyDescent="0.25">
      <c r="R44" s="82" t="str">
        <f>[1]Regioner_Stockholm!R44</f>
        <v>Övrigt</v>
      </c>
      <c r="S44" s="83">
        <f>[1]Regioner_Stockholm!S44</f>
        <v>36602421.744412005</v>
      </c>
      <c r="T44" s="83">
        <f>[1]Regioner_Stockholm!T44</f>
        <v>33728581.487027071</v>
      </c>
      <c r="U44" s="87">
        <f>[1]Regioner_Stockholm!U44</f>
        <v>8.5204895393845445E-2</v>
      </c>
      <c r="V44" s="88">
        <f>[1]Regioner_Stockholm!V44</f>
        <v>2.5972973860237541E-2</v>
      </c>
    </row>
    <row r="52" spans="2:6" x14ac:dyDescent="0.2">
      <c r="B52" s="15"/>
      <c r="C52" s="15"/>
      <c r="D52" s="15"/>
      <c r="E52" s="15"/>
      <c r="F52" s="15"/>
    </row>
    <row r="79" spans="3:18" x14ac:dyDescent="0.2">
      <c r="L79" s="108" t="s">
        <v>10</v>
      </c>
    </row>
    <row r="80" spans="3:18" x14ac:dyDescent="0.2">
      <c r="C80" s="23" t="str">
        <f>[1]Regioner_Stockholm!C80</f>
        <v>Tillväxt</v>
      </c>
      <c r="D80" s="23" t="str">
        <f>[1]Regioner_Stockholm!D80</f>
        <v>Andel</v>
      </c>
      <c r="G80" s="23" t="str">
        <f>[1]Regioner_Stockholm!G80</f>
        <v>Sorted alphabetically and ranked</v>
      </c>
      <c r="N80" s="14" t="s">
        <v>24</v>
      </c>
      <c r="O80" s="14" t="s">
        <v>25</v>
      </c>
      <c r="R80" s="14" t="s">
        <v>26</v>
      </c>
    </row>
    <row r="81" spans="1:20" x14ac:dyDescent="0.2">
      <c r="A81" s="14">
        <f>[1]Regioner_Stockholm!A81</f>
        <v>1</v>
      </c>
      <c r="B81" s="15" t="str">
        <f>[1]Regioner_Stockholm!B81</f>
        <v>Bygg</v>
      </c>
      <c r="C81" s="46">
        <f>[1]Regioner_Stockholm!C81</f>
        <v>-0.27969656985732821</v>
      </c>
      <c r="D81" s="48">
        <f>[1]Regioner_Stockholm!D81</f>
        <v>1.2017655309459246E-3</v>
      </c>
      <c r="E81" s="49"/>
      <c r="G81" s="102">
        <f>[1]Regioner_Stockholm!G81</f>
        <v>1</v>
      </c>
      <c r="H81" s="15" t="str">
        <f>[1]Regioner_Stockholm!H81</f>
        <v>Bygg</v>
      </c>
      <c r="I81" s="48">
        <f>[1]Regioner_Stockholm!I81</f>
        <v>1.2017655309459246E-3</v>
      </c>
      <c r="L81" s="14">
        <v>1</v>
      </c>
      <c r="M81" s="14" t="str">
        <f>VLOOKUP(L81,$R$81:$S$89,2,FALSE)</f>
        <v>Övrigt</v>
      </c>
      <c r="N81" s="46">
        <f>VLOOKUP(M81,$L$29:$P$37,4,FALSE)</f>
        <v>-0.39152730268565805</v>
      </c>
      <c r="O81" s="48">
        <f>VLOOKUP(M81,$L$28:$P$37,5,FALSE)</f>
        <v>3.0306943425400263E-2</v>
      </c>
      <c r="R81" s="120">
        <f>RANK(T81,$T$81:$T$89,1)+COUNTIF($T$81:T81,T81)-1</f>
        <v>7</v>
      </c>
      <c r="S81" s="14" t="s">
        <v>14</v>
      </c>
      <c r="T81" s="119">
        <f>VLOOKUP(S81,$L$29:$P$37,5,FALSE)</f>
        <v>0.13537910335939293</v>
      </c>
    </row>
    <row r="82" spans="1:20" x14ac:dyDescent="0.2">
      <c r="A82" s="14">
        <f>[1]Regioner_Stockholm!A82</f>
        <v>2</v>
      </c>
      <c r="B82" s="15" t="str">
        <f>[1]Regioner_Stockholm!B82</f>
        <v>Hotell/Restaurang/Turism</v>
      </c>
      <c r="C82" s="46">
        <f>[1]Regioner_Stockholm!C82</f>
        <v>-0.8325004673691021</v>
      </c>
      <c r="D82" s="48">
        <f>[1]Regioner_Stockholm!D82</f>
        <v>4.3339695651627283E-3</v>
      </c>
      <c r="E82" s="49"/>
      <c r="G82" s="102">
        <f>[1]Regioner_Stockholm!G82</f>
        <v>10</v>
      </c>
      <c r="H82" s="15" t="str">
        <f>[1]Regioner_Stockholm!H82</f>
        <v>Ekonomi/Finans</v>
      </c>
      <c r="I82" s="48">
        <f>[1]Regioner_Stockholm!I82</f>
        <v>0.12987187492822225</v>
      </c>
      <c r="L82" s="14">
        <v>2</v>
      </c>
      <c r="M82" s="14" t="str">
        <f t="shared" ref="M82:M89" si="3">VLOOKUP(L82,$R$81:$S$89,2,FALSE)</f>
        <v>Försäljning &amp; Kundtjänst</v>
      </c>
      <c r="N82" s="46">
        <f t="shared" ref="N82:N89" si="4">VLOOKUP(M82,$L$29:$P$37,4,FALSE)</f>
        <v>-0.21059477109472685</v>
      </c>
      <c r="O82" s="48">
        <f t="shared" ref="O82:O89" si="5">VLOOKUP(M82,$L$28:$P$37,5,FALSE)</f>
        <v>6.6115182547978268E-2</v>
      </c>
      <c r="R82" s="120">
        <f>RANK(T82,$T$81:$T$89,1)+COUNTIF($T$81:T82,T82)-1</f>
        <v>2</v>
      </c>
      <c r="S82" s="14" t="s">
        <v>15</v>
      </c>
      <c r="T82" s="119">
        <f t="shared" ref="T82:T89" si="6">VLOOKUP(S82,$L$29:$P$37,5,FALSE)</f>
        <v>6.6115182547978268E-2</v>
      </c>
    </row>
    <row r="83" spans="1:20" x14ac:dyDescent="0.2">
      <c r="A83" s="14">
        <f>[1]Regioner_Stockholm!A83</f>
        <v>3</v>
      </c>
      <c r="B83" s="15" t="str">
        <f>[1]Regioner_Stockholm!B83</f>
        <v>Försäljning</v>
      </c>
      <c r="C83" s="46">
        <f>[1]Regioner_Stockholm!C83</f>
        <v>-0.33144898319752591</v>
      </c>
      <c r="D83" s="48">
        <f>[1]Regioner_Stockholm!D83</f>
        <v>1.1771966447754962E-2</v>
      </c>
      <c r="E83" s="49"/>
      <c r="G83" s="102">
        <f>[1]Regioner_Stockholm!G83</f>
        <v>3</v>
      </c>
      <c r="H83" s="15" t="str">
        <f>[1]Regioner_Stockholm!H83</f>
        <v>Försäljning</v>
      </c>
      <c r="I83" s="48">
        <f>[1]Regioner_Stockholm!I83</f>
        <v>1.1771966447754962E-2</v>
      </c>
      <c r="L83" s="14">
        <v>3</v>
      </c>
      <c r="M83" s="14" t="str">
        <f t="shared" si="3"/>
        <v>Hälso- &amp; sjukvård/Omsorg</v>
      </c>
      <c r="N83" s="46">
        <f t="shared" si="4"/>
        <v>-0.18895585194758752</v>
      </c>
      <c r="O83" s="48">
        <f t="shared" si="5"/>
        <v>7.052651304296223E-2</v>
      </c>
      <c r="R83" s="120">
        <f>RANK(T83,$T$81:$T$89,1)+COUNTIF($T$81:T83,T83)-1</f>
        <v>5</v>
      </c>
      <c r="S83" s="14" t="s">
        <v>16</v>
      </c>
      <c r="T83" s="119">
        <f t="shared" si="6"/>
        <v>8.966699227746977E-2</v>
      </c>
    </row>
    <row r="84" spans="1:20" x14ac:dyDescent="0.2">
      <c r="A84" s="14">
        <f>[1]Regioner_Stockholm!A84</f>
        <v>4</v>
      </c>
      <c r="B84" s="15" t="str">
        <f>[1]Regioner_Stockholm!B84</f>
        <v>Marknadsföring/Information</v>
      </c>
      <c r="C84" s="46">
        <f>[1]Regioner_Stockholm!C84</f>
        <v>-0.25031345590383458</v>
      </c>
      <c r="D84" s="48">
        <f>[1]Regioner_Stockholm!D84</f>
        <v>2.1876528521767195E-2</v>
      </c>
      <c r="E84" s="49"/>
      <c r="G84" s="102">
        <f>[1]Regioner_Stockholm!G84</f>
        <v>7</v>
      </c>
      <c r="H84" s="15" t="str">
        <f>[1]Regioner_Stockholm!H84</f>
        <v>Hälso- och sjukvård</v>
      </c>
      <c r="I84" s="48">
        <f>[1]Regioner_Stockholm!I84</f>
        <v>7.052651304296223E-2</v>
      </c>
      <c r="L84" s="14">
        <v>4</v>
      </c>
      <c r="M84" s="14" t="str">
        <f t="shared" si="3"/>
        <v>Industri &amp; Tillverkning</v>
      </c>
      <c r="N84" s="46">
        <f t="shared" si="4"/>
        <v>-0.16239004241290964</v>
      </c>
      <c r="O84" s="48">
        <f t="shared" si="5"/>
        <v>8.5663556330998633E-2</v>
      </c>
      <c r="R84" s="120">
        <f>RANK(T84,$T$81:$T$89,1)+COUNTIF($T$81:T84,T84)-1</f>
        <v>8</v>
      </c>
      <c r="S84" s="14" t="s">
        <v>17</v>
      </c>
      <c r="T84" s="119">
        <f t="shared" si="6"/>
        <v>0.16524672492727971</v>
      </c>
    </row>
    <row r="85" spans="1:20" x14ac:dyDescent="0.2">
      <c r="A85" s="14">
        <f>[1]Regioner_Stockholm!A85</f>
        <v>5</v>
      </c>
      <c r="B85" s="15" t="str">
        <f>[1]Regioner_Stockholm!B85</f>
        <v>Övrigt</v>
      </c>
      <c r="C85" s="46">
        <f>[1]Regioner_Stockholm!C85</f>
        <v>8.5204895393845445E-2</v>
      </c>
      <c r="D85" s="48">
        <f>[1]Regioner_Stockholm!D85</f>
        <v>2.5972973860237541E-2</v>
      </c>
      <c r="E85" s="49"/>
      <c r="G85" s="102">
        <f>[1]Regioner_Stockholm!G85</f>
        <v>2</v>
      </c>
      <c r="H85" s="15" t="str">
        <f>[1]Regioner_Stockholm!H85</f>
        <v>Hotell/Restaurang/Turism</v>
      </c>
      <c r="I85" s="48">
        <f>[1]Regioner_Stockholm!I85</f>
        <v>4.3339695651627283E-3</v>
      </c>
      <c r="L85" s="14">
        <v>5</v>
      </c>
      <c r="M85" s="14" t="str">
        <f t="shared" si="3"/>
        <v>Teknik</v>
      </c>
      <c r="N85" s="46">
        <f t="shared" si="4"/>
        <v>-0.1773570332566145</v>
      </c>
      <c r="O85" s="48">
        <f t="shared" si="5"/>
        <v>8.966699227746977E-2</v>
      </c>
      <c r="R85" s="120">
        <f>RANK(T85,$T$81:$T$89,1)+COUNTIF($T$81:T85,T85)-1</f>
        <v>6</v>
      </c>
      <c r="S85" s="14" t="s">
        <v>18</v>
      </c>
      <c r="T85" s="119">
        <f t="shared" si="6"/>
        <v>0.12987187492822222</v>
      </c>
    </row>
    <row r="86" spans="1:20" x14ac:dyDescent="0.2">
      <c r="A86" s="14">
        <f>[1]Regioner_Stockholm!A86</f>
        <v>6</v>
      </c>
      <c r="B86" s="15" t="str">
        <f>[1]Regioner_Stockholm!B86</f>
        <v>Telefoni/Callcenter</v>
      </c>
      <c r="C86" s="46">
        <f>[1]Regioner_Stockholm!C86</f>
        <v>-0.12166926034347092</v>
      </c>
      <c r="D86" s="48">
        <f>[1]Regioner_Stockholm!D86</f>
        <v>3.2466687578456124E-2</v>
      </c>
      <c r="E86" s="49"/>
      <c r="G86" s="102">
        <f>[1]Regioner_Stockholm!G86</f>
        <v>8</v>
      </c>
      <c r="H86" s="23" t="str">
        <f>[1]Regioner_Stockholm!H86</f>
        <v>Industri/Tillverkning</v>
      </c>
      <c r="I86" s="48">
        <f>[1]Regioner_Stockholm!I86</f>
        <v>8.4461790800052727E-2</v>
      </c>
      <c r="L86" s="14">
        <v>6</v>
      </c>
      <c r="M86" s="14" t="str">
        <f t="shared" si="3"/>
        <v>Ekonomi &amp; Finans</v>
      </c>
      <c r="N86" s="46">
        <f t="shared" si="4"/>
        <v>-0.23062455497675019</v>
      </c>
      <c r="O86" s="48">
        <f t="shared" si="5"/>
        <v>0.12987187492822222</v>
      </c>
      <c r="R86" s="120">
        <f>RANK(T86,$T$81:$T$89,1)+COUNTIF($T$81:T86,T86)-1</f>
        <v>3</v>
      </c>
      <c r="S86" s="14" t="s">
        <v>23</v>
      </c>
      <c r="T86" s="119">
        <f t="shared" si="6"/>
        <v>7.052651304296223E-2</v>
      </c>
    </row>
    <row r="87" spans="1:20" x14ac:dyDescent="0.2">
      <c r="A87" s="14">
        <f>[1]Regioner_Stockholm!A87</f>
        <v>7</v>
      </c>
      <c r="B87" s="15" t="str">
        <f>[1]Regioner_Stockholm!B87</f>
        <v>Hälso- och sjukvård</v>
      </c>
      <c r="C87" s="46">
        <f>[1]Regioner_Stockholm!C87</f>
        <v>-0.18895585194758752</v>
      </c>
      <c r="D87" s="48">
        <f>[1]Regioner_Stockholm!D87</f>
        <v>7.052651304296223E-2</v>
      </c>
      <c r="E87" s="49"/>
      <c r="G87" s="102">
        <f>[1]Regioner_Stockholm!G87</f>
        <v>12</v>
      </c>
      <c r="H87" s="15" t="str">
        <f>[1]Regioner_Stockholm!H87</f>
        <v>IT</v>
      </c>
      <c r="I87" s="48">
        <f>[1]Regioner_Stockholm!I87</f>
        <v>0.16524672492727974</v>
      </c>
      <c r="L87" s="14">
        <v>7</v>
      </c>
      <c r="M87" s="14" t="str">
        <f t="shared" si="3"/>
        <v>Administration &amp; Service</v>
      </c>
      <c r="N87" s="46">
        <f t="shared" si="4"/>
        <v>-0.26659250697421361</v>
      </c>
      <c r="O87" s="48">
        <f t="shared" si="5"/>
        <v>0.13537910335939293</v>
      </c>
      <c r="R87" s="120">
        <f>RANK(T87,$T$81:$T$89,1)+COUNTIF($T$81:T87,T87)-1</f>
        <v>4</v>
      </c>
      <c r="S87" s="14" t="s">
        <v>19</v>
      </c>
      <c r="T87" s="119">
        <f t="shared" si="6"/>
        <v>8.5663556330998633E-2</v>
      </c>
    </row>
    <row r="88" spans="1:20" x14ac:dyDescent="0.2">
      <c r="A88" s="14">
        <f>[1]Regioner_Stockholm!A88</f>
        <v>8</v>
      </c>
      <c r="B88" s="15" t="str">
        <f>[1]Regioner_Stockholm!B88</f>
        <v>Industri/Tillverkning</v>
      </c>
      <c r="C88" s="46">
        <f>[1]Regioner_Stockholm!C88</f>
        <v>-0.16044461287007544</v>
      </c>
      <c r="D88" s="48">
        <f>[1]Regioner_Stockholm!D88</f>
        <v>8.4461790800052727E-2</v>
      </c>
      <c r="E88" s="49"/>
      <c r="G88" s="102">
        <f>[1]Regioner_Stockholm!G88</f>
        <v>11</v>
      </c>
      <c r="H88" s="15" t="str">
        <f>[1]Regioner_Stockholm!H88</f>
        <v>Kontor/Administration</v>
      </c>
      <c r="I88" s="48">
        <f>[1]Regioner_Stockholm!I88</f>
        <v>0.13537910335939296</v>
      </c>
      <c r="L88" s="14">
        <v>8</v>
      </c>
      <c r="M88" s="14" t="str">
        <f t="shared" si="3"/>
        <v>IT</v>
      </c>
      <c r="N88" s="46">
        <f t="shared" si="4"/>
        <v>-0.34558488366164025</v>
      </c>
      <c r="O88" s="48">
        <f t="shared" si="5"/>
        <v>0.16524672492727971</v>
      </c>
      <c r="R88" s="120">
        <f>RANK(T88,$T$81:$T$89,1)+COUNTIF($T$81:T88,T88)-1</f>
        <v>9</v>
      </c>
      <c r="S88" s="14" t="s">
        <v>20</v>
      </c>
      <c r="T88" s="119">
        <f t="shared" si="6"/>
        <v>0.22722310916029603</v>
      </c>
    </row>
    <row r="89" spans="1:20" x14ac:dyDescent="0.2">
      <c r="A89" s="14">
        <f>[1]Regioner_Stockholm!A89</f>
        <v>9</v>
      </c>
      <c r="B89" s="15" t="str">
        <f>[1]Regioner_Stockholm!B89</f>
        <v>Teknik</v>
      </c>
      <c r="C89" s="46">
        <f>[1]Regioner_Stockholm!C89</f>
        <v>-0.1773570332566145</v>
      </c>
      <c r="D89" s="48">
        <f>[1]Regioner_Stockholm!D89</f>
        <v>8.9666992277469784E-2</v>
      </c>
      <c r="E89" s="49"/>
      <c r="G89" s="102">
        <f>[1]Regioner_Stockholm!G89</f>
        <v>13</v>
      </c>
      <c r="H89" s="15" t="str">
        <f>[1]Regioner_Stockholm!H89</f>
        <v>Lager/Logistik</v>
      </c>
      <c r="I89" s="48">
        <f>[1]Regioner_Stockholm!I89</f>
        <v>0.22722310916029606</v>
      </c>
      <c r="L89" s="14">
        <v>9</v>
      </c>
      <c r="M89" s="14" t="str">
        <f t="shared" si="3"/>
        <v>Lager &amp; Logistik</v>
      </c>
      <c r="N89" s="46">
        <f t="shared" si="4"/>
        <v>5.5766966226539018E-2</v>
      </c>
      <c r="O89" s="48">
        <f t="shared" si="5"/>
        <v>0.22722310916029603</v>
      </c>
      <c r="R89" s="120">
        <f>RANK(T89,$T$81:$T$89,1)+COUNTIF($T$81:T89,T89)-1</f>
        <v>1</v>
      </c>
      <c r="S89" s="14" t="s">
        <v>21</v>
      </c>
      <c r="T89" s="119">
        <f t="shared" si="6"/>
        <v>3.0306943425400263E-2</v>
      </c>
    </row>
    <row r="90" spans="1:20" x14ac:dyDescent="0.2">
      <c r="A90" s="14">
        <f>[1]Regioner_Stockholm!A90</f>
        <v>10</v>
      </c>
      <c r="B90" s="15" t="str">
        <f>[1]Regioner_Stockholm!B90</f>
        <v>Ekonomi/Finans</v>
      </c>
      <c r="C90" s="46">
        <f>[1]Regioner_Stockholm!C90</f>
        <v>-0.23062455497675019</v>
      </c>
      <c r="D90" s="48">
        <f>[1]Regioner_Stockholm!D90</f>
        <v>0.12987187492822225</v>
      </c>
      <c r="E90" s="49"/>
      <c r="G90" s="102">
        <f>[1]Regioner_Stockholm!G90</f>
        <v>4</v>
      </c>
      <c r="H90" s="23" t="str">
        <f>[1]Regioner_Stockholm!H90</f>
        <v>Marknadsföring/Information</v>
      </c>
      <c r="I90" s="48">
        <f>[1]Regioner_Stockholm!I90</f>
        <v>2.1876528521767195E-2</v>
      </c>
    </row>
    <row r="91" spans="1:20" x14ac:dyDescent="0.2">
      <c r="A91" s="14">
        <f>[1]Regioner_Stockholm!A91</f>
        <v>11</v>
      </c>
      <c r="B91" s="15" t="str">
        <f>[1]Regioner_Stockholm!B91</f>
        <v>Kontor/Administration</v>
      </c>
      <c r="C91" s="46">
        <f>[1]Regioner_Stockholm!C91</f>
        <v>-0.26659250697421361</v>
      </c>
      <c r="D91" s="48">
        <f>[1]Regioner_Stockholm!D91</f>
        <v>0.13537910335939296</v>
      </c>
      <c r="E91" s="49"/>
      <c r="G91" s="102">
        <f>[1]Regioner_Stockholm!G91</f>
        <v>9</v>
      </c>
      <c r="H91" s="15" t="str">
        <f>[1]Regioner_Stockholm!H91</f>
        <v>Teknik</v>
      </c>
      <c r="I91" s="48">
        <f>[1]Regioner_Stockholm!I91</f>
        <v>8.9666992277469784E-2</v>
      </c>
    </row>
    <row r="92" spans="1:20" x14ac:dyDescent="0.2">
      <c r="A92" s="14">
        <f>[1]Regioner_Stockholm!A92</f>
        <v>12</v>
      </c>
      <c r="B92" s="15" t="str">
        <f>[1]Regioner_Stockholm!B92</f>
        <v>IT</v>
      </c>
      <c r="C92" s="46">
        <f>[1]Regioner_Stockholm!C92</f>
        <v>-0.34558488366164025</v>
      </c>
      <c r="D92" s="48">
        <f>[1]Regioner_Stockholm!D92</f>
        <v>0.16524672492727974</v>
      </c>
      <c r="E92" s="49"/>
      <c r="G92" s="102">
        <f>[1]Regioner_Stockholm!G92</f>
        <v>6</v>
      </c>
      <c r="H92" s="15" t="str">
        <f>[1]Regioner_Stockholm!H92</f>
        <v>Telefoni/Callcenter</v>
      </c>
      <c r="I92" s="48">
        <f>[1]Regioner_Stockholm!I92</f>
        <v>3.2466687578456124E-2</v>
      </c>
    </row>
    <row r="93" spans="1:20" x14ac:dyDescent="0.2">
      <c r="A93" s="14">
        <f>[1]Regioner_Stockholm!A93</f>
        <v>13</v>
      </c>
      <c r="B93" s="15" t="str">
        <f>[1]Regioner_Stockholm!B93</f>
        <v>Lager/Logistik</v>
      </c>
      <c r="C93" s="46">
        <f>[1]Regioner_Stockholm!C93</f>
        <v>5.5766966226539018E-2</v>
      </c>
      <c r="D93" s="48">
        <f>[1]Regioner_Stockholm!D93</f>
        <v>0.22722310916029606</v>
      </c>
      <c r="E93" s="49"/>
      <c r="G93" s="102">
        <f>[1]Regioner_Stockholm!G93</f>
        <v>5</v>
      </c>
      <c r="H93" s="15" t="str">
        <f>[1]Regioner_Stockholm!H93</f>
        <v>Övrigt</v>
      </c>
      <c r="I93" s="48">
        <f>[1]Regioner_Stockholm!I93</f>
        <v>2.5972973860237541E-2</v>
      </c>
    </row>
    <row r="94" spans="1:20" x14ac:dyDescent="0.2">
      <c r="B94" s="15"/>
      <c r="C94" s="46"/>
      <c r="D94" s="48"/>
      <c r="E94" s="49"/>
    </row>
    <row r="95" spans="1:20" x14ac:dyDescent="0.2">
      <c r="B95" s="23" t="str">
        <f>[1]Regioner_Stockholm!B95</f>
        <v>Stockholm</v>
      </c>
    </row>
    <row r="96" spans="1:20" ht="13.5" thickBot="1" x14ac:dyDescent="0.25"/>
    <row r="97" spans="1:14" ht="18" x14ac:dyDescent="0.25">
      <c r="A97" s="60"/>
      <c r="B97" s="145" t="str">
        <f>[1]Regioner_Stockholm!B97</f>
        <v>Omsättning Stockholm 2020</v>
      </c>
      <c r="C97" s="131"/>
      <c r="D97" s="131"/>
      <c r="E97" s="131"/>
      <c r="F97" s="131"/>
      <c r="G97" s="146"/>
      <c r="I97" s="14" t="str">
        <f>[1]Regioner_Stockholm!I97</f>
        <v>Omsättning Stockholm Sverige 2019</v>
      </c>
    </row>
    <row r="98" spans="1:14" x14ac:dyDescent="0.2">
      <c r="A98" s="60"/>
      <c r="B98" s="26"/>
      <c r="C98" s="31" t="str">
        <f>[1]Regioner_Stockholm!C98</f>
        <v>Entreprenad</v>
      </c>
      <c r="D98" s="31" t="str">
        <f>[1]Regioner_Stockholm!D98</f>
        <v>Omställning</v>
      </c>
      <c r="E98" s="31" t="str">
        <f>[1]Regioner_Stockholm!E98</f>
        <v>Rekrytering</v>
      </c>
      <c r="F98" s="31" t="str">
        <f>[1]Regioner_Stockholm!F98</f>
        <v>Uthyrning</v>
      </c>
      <c r="G98" s="53" t="str">
        <f>[1]Regioner_Stockholm!G98</f>
        <v>Totalt</v>
      </c>
      <c r="J98" s="14" t="str">
        <f>[1]Regioner_Stockholm!J98</f>
        <v>Entreprenad</v>
      </c>
      <c r="K98" s="14" t="str">
        <f>[1]Regioner_Stockholm!K98</f>
        <v>Omställning</v>
      </c>
      <c r="L98" s="14" t="str">
        <f>[1]Regioner_Stockholm!L98</f>
        <v>Rekrytering</v>
      </c>
      <c r="M98" s="14" t="str">
        <f>[1]Regioner_Stockholm!M98</f>
        <v>Uthyrning</v>
      </c>
      <c r="N98" s="14" t="str">
        <f>[1]Regioner_Stockholm!N98</f>
        <v>Totalt</v>
      </c>
    </row>
    <row r="99" spans="1:14" ht="3.75" customHeight="1" x14ac:dyDescent="0.2">
      <c r="A99" s="60"/>
      <c r="B99" s="28"/>
      <c r="C99" s="29"/>
      <c r="D99" s="29"/>
      <c r="E99" s="29"/>
      <c r="F99" s="29"/>
      <c r="G99" s="59"/>
    </row>
    <row r="100" spans="1:14" x14ac:dyDescent="0.2">
      <c r="A100" s="60"/>
      <c r="B100" s="136" t="str">
        <f>[1]Regioner_Stockholm!B100</f>
        <v>Omsättning i urvalet, Mkr</v>
      </c>
      <c r="C100" s="137"/>
      <c r="D100" s="137"/>
      <c r="E100" s="137"/>
      <c r="F100" s="137"/>
      <c r="G100" s="147"/>
      <c r="I100" s="14" t="str">
        <f>[1]Regioner_Stockholm!I100</f>
        <v>Omsättning i urvalet, Mkr</v>
      </c>
    </row>
    <row r="101" spans="1:14" ht="13.5" thickBot="1" x14ac:dyDescent="0.25">
      <c r="A101" s="60"/>
      <c r="B101" s="55" t="str">
        <f>[1]Regioner_Stockholm!B101</f>
        <v>Kv 1</v>
      </c>
      <c r="C101" s="34">
        <f>[1]Regioner_Stockholm!C101</f>
        <v>91.255585859999997</v>
      </c>
      <c r="D101" s="34">
        <f>[1]Regioner_Stockholm!D101</f>
        <v>25.706195413749999</v>
      </c>
      <c r="E101" s="34">
        <f>[1]Regioner_Stockholm!E101</f>
        <v>75.151803766800001</v>
      </c>
      <c r="F101" s="34">
        <f>[1]Regioner_Stockholm!F101</f>
        <v>1560.3619928885685</v>
      </c>
      <c r="G101" s="52">
        <f>[1]Regioner_Stockholm!G101</f>
        <v>1752.4755779291183</v>
      </c>
      <c r="I101" s="14" t="str">
        <f>[1]Regioner_Stockholm!I101</f>
        <v>Kv 1</v>
      </c>
      <c r="J101" s="14">
        <f>[1]Regioner_Stockholm!J101</f>
        <v>159.30033781</v>
      </c>
      <c r="K101" s="14">
        <f>[1]Regioner_Stockholm!K101</f>
        <v>19.193146185</v>
      </c>
      <c r="L101" s="14">
        <f>[1]Regioner_Stockholm!L101</f>
        <v>109.66918714189998</v>
      </c>
      <c r="M101" s="14">
        <f>[1]Regioner_Stockholm!M101</f>
        <v>1714.770965984814</v>
      </c>
      <c r="N101" s="14">
        <f>[1]Regioner_Stockholm!N101</f>
        <v>2002.9336371217139</v>
      </c>
    </row>
    <row r="102" spans="1:14" ht="13.5" thickBot="1" x14ac:dyDescent="0.25">
      <c r="A102" s="60"/>
      <c r="B102" s="56" t="str">
        <f>[1]Regioner_Stockholm!B102</f>
        <v>Kv 2</v>
      </c>
      <c r="C102" s="34">
        <f>[1]Regioner_Stockholm!C102</f>
        <v>75.843650709999991</v>
      </c>
      <c r="D102" s="34">
        <f>[1]Regioner_Stockholm!D102</f>
        <v>32.069927119999996</v>
      </c>
      <c r="E102" s="34">
        <f>[1]Regioner_Stockholm!E102</f>
        <v>55.451784285132042</v>
      </c>
      <c r="F102" s="34">
        <f>[1]Regioner_Stockholm!F102</f>
        <v>1415.699490787865</v>
      </c>
      <c r="G102" s="52">
        <f>[1]Regioner_Stockholm!G102</f>
        <v>1579.064852902997</v>
      </c>
      <c r="I102" s="14" t="str">
        <f>[1]Regioner_Stockholm!I102</f>
        <v>Kv 2</v>
      </c>
      <c r="J102" s="14">
        <f>[1]Regioner_Stockholm!J102</f>
        <v>184.59638885000001</v>
      </c>
      <c r="K102" s="14">
        <f>[1]Regioner_Stockholm!K102</f>
        <v>21.15482703</v>
      </c>
      <c r="L102" s="14">
        <f>[1]Regioner_Stockholm!L102</f>
        <v>104.66702552999999</v>
      </c>
      <c r="M102" s="14">
        <f>[1]Regioner_Stockholm!M102</f>
        <v>1708.2853171934876</v>
      </c>
      <c r="N102" s="14">
        <f>[1]Regioner_Stockholm!N102</f>
        <v>2018.7035586034876</v>
      </c>
    </row>
    <row r="103" spans="1:14" ht="13.5" thickBot="1" x14ac:dyDescent="0.25">
      <c r="A103" s="60"/>
      <c r="B103" s="56" t="str">
        <f>[1]Regioner_Stockholm!B103</f>
        <v>Kv 3</v>
      </c>
      <c r="C103" s="34">
        <f>[1]Regioner_Stockholm!C103</f>
        <v>78.073615079999996</v>
      </c>
      <c r="D103" s="34">
        <f>[1]Regioner_Stockholm!D103</f>
        <v>35.21743987</v>
      </c>
      <c r="E103" s="34">
        <f>[1]Regioner_Stockholm!E103</f>
        <v>45.96051647834441</v>
      </c>
      <c r="F103" s="34">
        <f>[1]Regioner_Stockholm!F103</f>
        <v>1249.9987493617318</v>
      </c>
      <c r="G103" s="52">
        <f>[1]Regioner_Stockholm!G103</f>
        <v>1409.2503207900763</v>
      </c>
      <c r="I103" s="14" t="str">
        <f>[1]Regioner_Stockholm!I103</f>
        <v>Kv 3</v>
      </c>
      <c r="J103" s="14">
        <f>[1]Regioner_Stockholm!J103</f>
        <v>94.527283089999884</v>
      </c>
      <c r="K103" s="14">
        <f>[1]Regioner_Stockholm!K103</f>
        <v>27.838659979999999</v>
      </c>
      <c r="L103" s="14">
        <f>[1]Regioner_Stockholm!L103</f>
        <v>71.84303534</v>
      </c>
      <c r="M103" s="14">
        <f>[1]Regioner_Stockholm!M103</f>
        <v>1571.456935569508</v>
      </c>
      <c r="N103" s="14">
        <f>[1]Regioner_Stockholm!N103</f>
        <v>1765.6659139795079</v>
      </c>
    </row>
    <row r="104" spans="1:14" ht="13.5" thickBot="1" x14ac:dyDescent="0.25">
      <c r="A104" s="60"/>
      <c r="B104" s="57" t="str">
        <f>[1]Regioner_Stockholm!B104</f>
        <v>Kv 4</v>
      </c>
      <c r="C104" s="34" t="str">
        <f>[1]Regioner_Stockholm!C104</f>
        <v/>
      </c>
      <c r="D104" s="34" t="str">
        <f>[1]Regioner_Stockholm!D104</f>
        <v/>
      </c>
      <c r="E104" s="34" t="str">
        <f>[1]Regioner_Stockholm!E104</f>
        <v/>
      </c>
      <c r="F104" s="34" t="str">
        <f>[1]Regioner_Stockholm!F104</f>
        <v/>
      </c>
      <c r="G104" s="52" t="str">
        <f>[1]Regioner_Stockholm!G104</f>
        <v/>
      </c>
      <c r="I104" s="14" t="str">
        <f>[1]Regioner_Stockholm!I104</f>
        <v>Kv 4</v>
      </c>
      <c r="J104" s="14">
        <f>[1]Regioner_Stockholm!J104</f>
        <v>103.51292221999999</v>
      </c>
      <c r="K104" s="14">
        <f>[1]Regioner_Stockholm!K104</f>
        <v>23.648438741355928</v>
      </c>
      <c r="L104" s="14">
        <f>[1]Regioner_Stockholm!L104</f>
        <v>87.312295465280002</v>
      </c>
      <c r="M104" s="14">
        <f>[1]Regioner_Stockholm!M104</f>
        <v>1672.030404436246</v>
      </c>
      <c r="N104" s="14">
        <f>[1]Regioner_Stockholm!N104</f>
        <v>1886.5040608628822</v>
      </c>
    </row>
    <row r="105" spans="1:14" ht="13.5" thickBot="1" x14ac:dyDescent="0.25">
      <c r="A105" s="60"/>
      <c r="B105" s="38" t="str">
        <f>[1]Regioner_Stockholm!B105</f>
        <v>Ack.</v>
      </c>
      <c r="C105" s="39">
        <f>[1]Regioner_Stockholm!C105</f>
        <v>245.17285164999998</v>
      </c>
      <c r="D105" s="39">
        <f>[1]Regioner_Stockholm!D105</f>
        <v>92.993562403749991</v>
      </c>
      <c r="E105" s="39">
        <f>[1]Regioner_Stockholm!E105</f>
        <v>176.56410453027644</v>
      </c>
      <c r="F105" s="39">
        <f>[1]Regioner_Stockholm!F105</f>
        <v>4226.0602330381653</v>
      </c>
      <c r="G105" s="39">
        <f>[1]Regioner_Stockholm!G105</f>
        <v>4740.7907516221912</v>
      </c>
      <c r="I105" s="14" t="str">
        <f>[1]Regioner_Stockholm!I105</f>
        <v>Ack.</v>
      </c>
      <c r="J105" s="14">
        <f>[1]Regioner_Stockholm!J105</f>
        <v>541.93693196999982</v>
      </c>
      <c r="K105" s="14">
        <f>[1]Regioner_Stockholm!K105</f>
        <v>91.835071936355931</v>
      </c>
      <c r="L105" s="14">
        <f>[1]Regioner_Stockholm!L105</f>
        <v>373.49154347717996</v>
      </c>
      <c r="M105" s="14">
        <f>[1]Regioner_Stockholm!M105</f>
        <v>6666.5436231840558</v>
      </c>
      <c r="N105" s="14">
        <f>[1]Regioner_Stockholm!N105</f>
        <v>7673.807170567592</v>
      </c>
    </row>
    <row r="106" spans="1:14" x14ac:dyDescent="0.2">
      <c r="A106" s="60"/>
      <c r="B106" s="136" t="str">
        <f>[1]Regioner_Stockholm!B106</f>
        <v>Jämförelse mot 2019</v>
      </c>
      <c r="C106" s="137"/>
      <c r="D106" s="137"/>
      <c r="E106" s="137"/>
      <c r="F106" s="137"/>
      <c r="G106" s="147"/>
    </row>
    <row r="107" spans="1:14" ht="13.5" thickBot="1" x14ac:dyDescent="0.25">
      <c r="A107" s="60"/>
      <c r="B107" s="55" t="str">
        <f>[1]Regioner_Stockholm!B107</f>
        <v>Kv 1</v>
      </c>
      <c r="C107" s="40">
        <f>[1]Regioner_Stockholm!C107</f>
        <v>-0.42714756845750101</v>
      </c>
      <c r="D107" s="40">
        <f>[1]Regioner_Stockholm!D107</f>
        <v>0.33934244891231735</v>
      </c>
      <c r="E107" s="40">
        <f>[1]Regioner_Stockholm!E107</f>
        <v>-0.31474094296366262</v>
      </c>
      <c r="F107" s="40">
        <f>[1]Regioner_Stockholm!F107</f>
        <v>-9.004641212103015E-2</v>
      </c>
      <c r="G107" s="50">
        <f>[1]Regioner_Stockholm!G107</f>
        <v>-0.12504561037404749</v>
      </c>
    </row>
    <row r="108" spans="1:14" ht="13.5" thickBot="1" x14ac:dyDescent="0.25">
      <c r="A108" s="60"/>
      <c r="B108" s="56" t="str">
        <f>[1]Regioner_Stockholm!B108</f>
        <v>Kv 2</v>
      </c>
      <c r="C108" s="40">
        <f>[1]Regioner_Stockholm!C108</f>
        <v>-0.58913795019235571</v>
      </c>
      <c r="D108" s="40">
        <f>[1]Regioner_Stockholm!D108</f>
        <v>0.51596262519760239</v>
      </c>
      <c r="E108" s="40">
        <f>[1]Regioner_Stockholm!E108</f>
        <v>-0.47020769908820725</v>
      </c>
      <c r="F108" s="40">
        <f>[1]Regioner_Stockholm!F108</f>
        <v>-0.17127456605803226</v>
      </c>
      <c r="G108" s="50">
        <f>[1]Regioner_Stockholm!G108</f>
        <v>-0.21778269713093823</v>
      </c>
    </row>
    <row r="109" spans="1:14" ht="13.5" thickBot="1" x14ac:dyDescent="0.25">
      <c r="A109" s="60"/>
      <c r="B109" s="56" t="str">
        <f>[1]Regioner_Stockholm!B109</f>
        <v>Kv 3</v>
      </c>
      <c r="C109" s="40">
        <f>[1]Regioner_Stockholm!C109</f>
        <v>-0.17406263538045696</v>
      </c>
      <c r="D109" s="40">
        <f>[1]Regioner_Stockholm!D109</f>
        <v>0.26505513897943023</v>
      </c>
      <c r="E109" s="40">
        <f>[1]Regioner_Stockholm!E109</f>
        <v>-0.36026482927907411</v>
      </c>
      <c r="F109" s="40">
        <f>[1]Regioner_Stockholm!F109</f>
        <v>-0.20456060801391118</v>
      </c>
      <c r="G109" s="50">
        <f>[1]Regioner_Stockholm!G109</f>
        <v>-0.20185902121547561</v>
      </c>
    </row>
    <row r="110" spans="1:14" ht="13.5" thickBot="1" x14ac:dyDescent="0.25">
      <c r="A110" s="60"/>
      <c r="B110" s="57" t="str">
        <f>[1]Regioner_Stockholm!B110</f>
        <v>Kv 4</v>
      </c>
      <c r="C110" s="40" t="str">
        <f>[1]Regioner_Stockholm!C110</f>
        <v/>
      </c>
      <c r="D110" s="40" t="str">
        <f>[1]Regioner_Stockholm!D110</f>
        <v/>
      </c>
      <c r="E110" s="40" t="str">
        <f>[1]Regioner_Stockholm!E110</f>
        <v/>
      </c>
      <c r="F110" s="40" t="str">
        <f>[1]Regioner_Stockholm!F110</f>
        <v/>
      </c>
      <c r="G110" s="50" t="str">
        <f>[1]Regioner_Stockholm!G110</f>
        <v/>
      </c>
    </row>
    <row r="111" spans="1:14" ht="13.5" thickBot="1" x14ac:dyDescent="0.25">
      <c r="A111" s="60"/>
      <c r="B111" s="38" t="str">
        <f>[1]Regioner_Stockholm!B111</f>
        <v>Ack.</v>
      </c>
      <c r="C111" s="42">
        <f>[1]Regioner_Stockholm!C111</f>
        <v>-0.44078598298071414</v>
      </c>
      <c r="D111" s="42">
        <f>[1]Regioner_Stockholm!D111</f>
        <v>0.36380926944738845</v>
      </c>
      <c r="E111" s="42">
        <f>[1]Regioner_Stockholm!E111</f>
        <v>-0.38302967193856585</v>
      </c>
      <c r="F111" s="42">
        <f>[1]Regioner_Stockholm!F111</f>
        <v>-0.15385943575544414</v>
      </c>
      <c r="G111" s="42">
        <f>[1]Regioner_Stockholm!G111</f>
        <v>-0.1808290214361894</v>
      </c>
    </row>
    <row r="112" spans="1:14" x14ac:dyDescent="0.2">
      <c r="A112" s="60"/>
      <c r="B112" s="136" t="str">
        <f>[1]Regioner_Stockholm!B112</f>
        <v>Andel av total omsättning</v>
      </c>
      <c r="C112" s="136"/>
      <c r="D112" s="136"/>
      <c r="E112" s="136"/>
      <c r="F112" s="136"/>
      <c r="G112" s="144"/>
    </row>
    <row r="113" spans="1:7" ht="13.5" thickBot="1" x14ac:dyDescent="0.25">
      <c r="A113" s="60"/>
      <c r="B113" s="55" t="str">
        <f>[1]Regioner_Stockholm!B113</f>
        <v>Kv 1</v>
      </c>
      <c r="C113" s="40">
        <f>[1]Regioner_Stockholm!C113</f>
        <v>5.2072386633676089E-2</v>
      </c>
      <c r="D113" s="40">
        <f>[1]Regioner_Stockholm!D113</f>
        <v>1.4668504221968522E-2</v>
      </c>
      <c r="E113" s="40">
        <f>[1]Regioner_Stockholm!E113</f>
        <v>4.2883224572867418E-2</v>
      </c>
      <c r="F113" s="40">
        <f>[1]Regioner_Stockholm!F113</f>
        <v>0.89037588457148809</v>
      </c>
      <c r="G113" s="50">
        <f>[1]Regioner_Stockholm!G113</f>
        <v>1</v>
      </c>
    </row>
    <row r="114" spans="1:7" ht="13.5" thickBot="1" x14ac:dyDescent="0.25">
      <c r="A114" s="60"/>
      <c r="B114" s="56" t="str">
        <f>[1]Regioner_Stockholm!B114</f>
        <v>Kv 2</v>
      </c>
      <c r="C114" s="40">
        <f>[1]Regioner_Stockholm!C114</f>
        <v>4.803073830094242E-2</v>
      </c>
      <c r="D114" s="40">
        <f>[1]Regioner_Stockholm!D114</f>
        <v>2.0309442681243739E-2</v>
      </c>
      <c r="E114" s="40">
        <f>[1]Regioner_Stockholm!E114</f>
        <v>3.5116850446761529E-2</v>
      </c>
      <c r="F114" s="40">
        <f>[1]Regioner_Stockholm!F114</f>
        <v>0.89654296857105231</v>
      </c>
      <c r="G114" s="50">
        <f>[1]Regioner_Stockholm!G114</f>
        <v>1</v>
      </c>
    </row>
    <row r="115" spans="1:7" ht="13.5" thickBot="1" x14ac:dyDescent="0.25">
      <c r="A115" s="60"/>
      <c r="B115" s="56" t="str">
        <f>[1]Regioner_Stockholm!B115</f>
        <v>Kv 3</v>
      </c>
      <c r="C115" s="40">
        <f>[1]Regioner_Stockholm!C115</f>
        <v>5.5400814126640843E-2</v>
      </c>
      <c r="D115" s="40">
        <f>[1]Regioner_Stockholm!D115</f>
        <v>2.499019468042827E-2</v>
      </c>
      <c r="E115" s="40">
        <f>[1]Regioner_Stockholm!E115</f>
        <v>3.2613451138032948E-2</v>
      </c>
      <c r="F115" s="40">
        <f>[1]Regioner_Stockholm!F115</f>
        <v>0.88699554005489789</v>
      </c>
      <c r="G115" s="50">
        <f>[1]Regioner_Stockholm!G115</f>
        <v>1</v>
      </c>
    </row>
    <row r="116" spans="1:7" ht="13.5" thickBot="1" x14ac:dyDescent="0.25">
      <c r="A116" s="60"/>
      <c r="B116" s="57" t="str">
        <f>[1]Regioner_Stockholm!B116</f>
        <v>Kv 4</v>
      </c>
      <c r="C116" s="40" t="str">
        <f>[1]Regioner_Stockholm!C116</f>
        <v/>
      </c>
      <c r="D116" s="40" t="str">
        <f>[1]Regioner_Stockholm!D116</f>
        <v/>
      </c>
      <c r="E116" s="40" t="str">
        <f>[1]Regioner_Stockholm!E116</f>
        <v/>
      </c>
      <c r="F116" s="40" t="str">
        <f>[1]Regioner_Stockholm!F116</f>
        <v/>
      </c>
      <c r="G116" s="50" t="str">
        <f>[1]Regioner_Stockholm!G116</f>
        <v/>
      </c>
    </row>
    <row r="117" spans="1:7" ht="13.5" thickBot="1" x14ac:dyDescent="0.25">
      <c r="A117" s="60"/>
      <c r="B117" s="38" t="str">
        <f>[1]Regioner_Stockholm!B117</f>
        <v>Ack.</v>
      </c>
      <c r="C117" s="42">
        <f>[1]Regioner_Stockholm!C117</f>
        <v>5.1715602838220055E-2</v>
      </c>
      <c r="D117" s="42">
        <f>[1]Regioner_Stockholm!D117</f>
        <v>1.9615622640997116E-2</v>
      </c>
      <c r="E117" s="42">
        <f>[1]Regioner_Stockholm!E117</f>
        <v>3.7243597910298021E-2</v>
      </c>
      <c r="F117" s="42">
        <f>[1]Regioner_Stockholm!F117</f>
        <v>0.89142517661048493</v>
      </c>
      <c r="G117" s="51">
        <f>[1]Regioner_Stockholm!G117</f>
        <v>1</v>
      </c>
    </row>
    <row r="120" spans="1:7" x14ac:dyDescent="0.2">
      <c r="B120" s="108" t="s">
        <v>10</v>
      </c>
      <c r="C120"/>
      <c r="D120"/>
      <c r="E120"/>
      <c r="F120"/>
      <c r="G120" s="61"/>
    </row>
    <row r="121" spans="1:7" x14ac:dyDescent="0.2">
      <c r="B121"/>
      <c r="C121"/>
      <c r="D121"/>
      <c r="E121"/>
      <c r="F121"/>
    </row>
    <row r="122" spans="1:7" ht="13.5" thickBot="1" x14ac:dyDescent="0.25">
      <c r="B122"/>
      <c r="C122"/>
      <c r="D122"/>
      <c r="E122"/>
      <c r="F122"/>
    </row>
    <row r="123" spans="1:7" ht="15.75" x14ac:dyDescent="0.25">
      <c r="B123" s="121" t="str">
        <f>B97</f>
        <v>Omsättning Stockholm 2020</v>
      </c>
      <c r="C123" s="122"/>
      <c r="D123" s="122"/>
      <c r="E123" s="122"/>
      <c r="F123" s="123"/>
    </row>
    <row r="124" spans="1:7" x14ac:dyDescent="0.2">
      <c r="B124" s="109"/>
      <c r="C124" s="31" t="s">
        <v>1</v>
      </c>
      <c r="D124" s="31" t="s">
        <v>0</v>
      </c>
      <c r="E124" s="31" t="s">
        <v>11</v>
      </c>
      <c r="F124" s="32" t="s">
        <v>12</v>
      </c>
    </row>
    <row r="125" spans="1:7" x14ac:dyDescent="0.2">
      <c r="B125" s="110"/>
      <c r="C125" s="29"/>
      <c r="D125" s="29"/>
      <c r="E125" s="29"/>
      <c r="F125" s="30"/>
    </row>
    <row r="126" spans="1:7" x14ac:dyDescent="0.2">
      <c r="B126" s="124" t="str">
        <f>B100</f>
        <v>Omsättning i urvalet, Mkr</v>
      </c>
      <c r="C126" s="125"/>
      <c r="D126" s="125"/>
      <c r="E126" s="125"/>
      <c r="F126" s="126"/>
    </row>
    <row r="127" spans="1:7" ht="13.5" thickBot="1" x14ac:dyDescent="0.25">
      <c r="B127" s="33" t="str">
        <f>B101</f>
        <v>Kv 1</v>
      </c>
      <c r="C127" s="34">
        <f>D101</f>
        <v>25.706195413749999</v>
      </c>
      <c r="D127" s="34">
        <f>E101</f>
        <v>75.151803766800001</v>
      </c>
      <c r="E127" s="34">
        <f>IFERROR(C101+F101,"")</f>
        <v>1651.6175787485686</v>
      </c>
      <c r="F127" s="35">
        <f>G101</f>
        <v>1752.4755779291183</v>
      </c>
    </row>
    <row r="128" spans="1:7" ht="13.5" thickBot="1" x14ac:dyDescent="0.25">
      <c r="B128" s="33" t="str">
        <f t="shared" ref="B128:B131" si="7">B102</f>
        <v>Kv 2</v>
      </c>
      <c r="C128" s="34">
        <f t="shared" ref="C128:D131" si="8">D102</f>
        <v>32.069927119999996</v>
      </c>
      <c r="D128" s="34">
        <f t="shared" si="8"/>
        <v>55.451784285132042</v>
      </c>
      <c r="E128" s="34">
        <f t="shared" ref="E128:E131" si="9">IFERROR(C102+F102,"")</f>
        <v>1491.543141497865</v>
      </c>
      <c r="F128" s="35">
        <f t="shared" ref="F128:F131" si="10">G102</f>
        <v>1579.064852902997</v>
      </c>
    </row>
    <row r="129" spans="2:6" ht="13.5" thickBot="1" x14ac:dyDescent="0.25">
      <c r="B129" s="33" t="str">
        <f t="shared" si="7"/>
        <v>Kv 3</v>
      </c>
      <c r="C129" s="34">
        <f t="shared" si="8"/>
        <v>35.21743987</v>
      </c>
      <c r="D129" s="34">
        <f t="shared" si="8"/>
        <v>45.96051647834441</v>
      </c>
      <c r="E129" s="34">
        <f t="shared" si="9"/>
        <v>1328.0723644417319</v>
      </c>
      <c r="F129" s="35">
        <f t="shared" si="10"/>
        <v>1409.2503207900763</v>
      </c>
    </row>
    <row r="130" spans="2:6" ht="13.5" thickBot="1" x14ac:dyDescent="0.25">
      <c r="B130" s="33" t="str">
        <f t="shared" si="7"/>
        <v>Kv 4</v>
      </c>
      <c r="C130" s="34" t="str">
        <f t="shared" si="8"/>
        <v/>
      </c>
      <c r="D130" s="34" t="str">
        <f t="shared" si="8"/>
        <v/>
      </c>
      <c r="E130" s="34" t="str">
        <f t="shared" si="9"/>
        <v/>
      </c>
      <c r="F130" s="35" t="str">
        <f t="shared" si="10"/>
        <v/>
      </c>
    </row>
    <row r="131" spans="2:6" ht="13.5" thickBot="1" x14ac:dyDescent="0.25">
      <c r="B131" s="111" t="str">
        <f t="shared" si="7"/>
        <v>Ack.</v>
      </c>
      <c r="C131" s="39">
        <f t="shared" si="8"/>
        <v>92.993562403749991</v>
      </c>
      <c r="D131" s="39">
        <f t="shared" si="8"/>
        <v>176.56410453027644</v>
      </c>
      <c r="E131" s="39">
        <f t="shared" si="9"/>
        <v>4471.233084688165</v>
      </c>
      <c r="F131" s="112">
        <f t="shared" si="10"/>
        <v>4740.7907516221912</v>
      </c>
    </row>
    <row r="132" spans="2:6" x14ac:dyDescent="0.2">
      <c r="B132" s="127" t="str">
        <f>B106</f>
        <v>Jämförelse mot 2019</v>
      </c>
      <c r="C132" s="128"/>
      <c r="D132" s="128"/>
      <c r="E132" s="128"/>
      <c r="F132" s="129"/>
    </row>
    <row r="133" spans="2:6" ht="13.5" thickBot="1" x14ac:dyDescent="0.25">
      <c r="B133" s="33" t="str">
        <f t="shared" ref="B133:B137" si="11">B107</f>
        <v>Kv 1</v>
      </c>
      <c r="C133" s="45">
        <f t="shared" ref="C133:D137" si="12">D107</f>
        <v>0.33934244891231735</v>
      </c>
      <c r="D133" s="45">
        <f t="shared" si="12"/>
        <v>-0.31474094296366262</v>
      </c>
      <c r="E133" s="45">
        <f>IFERROR(((C101+F101)-(J101+M101))/(J101+M101),"")</f>
        <v>-0.11870077973863535</v>
      </c>
      <c r="F133" s="62">
        <f>IFERROR((G101-N101)/N101,"")</f>
        <v>-0.12504561037404743</v>
      </c>
    </row>
    <row r="134" spans="2:6" ht="13.5" thickBot="1" x14ac:dyDescent="0.25">
      <c r="B134" s="33" t="str">
        <f t="shared" si="11"/>
        <v>Kv 2</v>
      </c>
      <c r="C134" s="45">
        <f t="shared" si="12"/>
        <v>0.51596262519760239</v>
      </c>
      <c r="D134" s="45">
        <f t="shared" si="12"/>
        <v>-0.47020769908820725</v>
      </c>
      <c r="E134" s="45">
        <f t="shared" ref="E134:E136" si="13">IFERROR(((C102+F102)-(J102+M102))/(J102+M102),"")</f>
        <v>-0.21202516948853756</v>
      </c>
      <c r="F134" s="62">
        <f t="shared" ref="F134:F136" si="14">IFERROR((G102-N102)/N102,"")</f>
        <v>-0.21778269713093826</v>
      </c>
    </row>
    <row r="135" spans="2:6" ht="13.5" thickBot="1" x14ac:dyDescent="0.25">
      <c r="B135" s="33" t="str">
        <f t="shared" si="11"/>
        <v>Kv 3</v>
      </c>
      <c r="C135" s="45">
        <f t="shared" si="12"/>
        <v>0.26505513897943023</v>
      </c>
      <c r="D135" s="45">
        <f t="shared" si="12"/>
        <v>-0.36026482927907411</v>
      </c>
      <c r="E135" s="45">
        <f t="shared" si="13"/>
        <v>-0.20283016515586696</v>
      </c>
      <c r="F135" s="62">
        <f t="shared" si="14"/>
        <v>-0.20185902121547558</v>
      </c>
    </row>
    <row r="136" spans="2:6" ht="13.5" thickBot="1" x14ac:dyDescent="0.25">
      <c r="B136" s="33" t="str">
        <f t="shared" si="11"/>
        <v>Kv 4</v>
      </c>
      <c r="C136" s="45" t="str">
        <f t="shared" si="12"/>
        <v/>
      </c>
      <c r="D136" s="45" t="str">
        <f t="shared" si="12"/>
        <v/>
      </c>
      <c r="E136" s="45" t="str">
        <f t="shared" si="13"/>
        <v/>
      </c>
      <c r="F136" s="62" t="str">
        <f t="shared" si="14"/>
        <v/>
      </c>
    </row>
    <row r="137" spans="2:6" ht="13.5" thickBot="1" x14ac:dyDescent="0.25">
      <c r="B137" s="113" t="str">
        <f t="shared" si="11"/>
        <v>Ack.</v>
      </c>
      <c r="C137" s="63">
        <f t="shared" si="12"/>
        <v>0.36380926944738845</v>
      </c>
      <c r="D137" s="63">
        <f t="shared" si="12"/>
        <v>-0.38302967193856585</v>
      </c>
      <c r="E137" s="63">
        <f>IFERROR((C101+F101)/CHOOSE('tjänsteområden grafer data'!AF23,(J101+M101),(SUM(J101:J102)+SUM(M101:M102)),(SUM(J101:J103)+SUM(M101:M103)),(SUM(J101:J104)+SUM(M101:M104)))-1,"")</f>
        <v>-0.69599914203219393</v>
      </c>
      <c r="F137" s="114">
        <f>IFERROR((G105)/CHOOSE('tjänsteområden grafer data'!AF23,(N101),(SUM(N101:N102)),(SUM(N101:N103)),(SUM(N101:N104)))-1,"")</f>
        <v>-0.1808290214361894</v>
      </c>
    </row>
    <row r="138" spans="2:6" x14ac:dyDescent="0.2">
      <c r="B138" s="127" t="str">
        <f>B112</f>
        <v>Andel av total omsättning</v>
      </c>
      <c r="C138" s="128"/>
      <c r="D138" s="128"/>
      <c r="E138" s="128"/>
      <c r="F138" s="129"/>
    </row>
    <row r="139" spans="2:6" ht="13.5" thickBot="1" x14ac:dyDescent="0.25">
      <c r="B139" s="33" t="str">
        <f t="shared" ref="B139:B143" si="15">B113</f>
        <v>Kv 1</v>
      </c>
      <c r="C139" s="45">
        <f t="shared" ref="C139:D143" si="16">D113</f>
        <v>1.4668504221968522E-2</v>
      </c>
      <c r="D139" s="45">
        <f t="shared" si="16"/>
        <v>4.2883224572867418E-2</v>
      </c>
      <c r="E139" s="45">
        <f>IFERROR(C113+F113,"")</f>
        <v>0.94244827120516417</v>
      </c>
      <c r="F139" s="62">
        <f>G113</f>
        <v>1</v>
      </c>
    </row>
    <row r="140" spans="2:6" ht="13.5" thickBot="1" x14ac:dyDescent="0.25">
      <c r="B140" s="33" t="str">
        <f t="shared" si="15"/>
        <v>Kv 2</v>
      </c>
      <c r="C140" s="45">
        <f t="shared" si="16"/>
        <v>2.0309442681243739E-2</v>
      </c>
      <c r="D140" s="45">
        <f t="shared" si="16"/>
        <v>3.5116850446761529E-2</v>
      </c>
      <c r="E140" s="45">
        <f t="shared" ref="E140:E143" si="17">IFERROR(C114+F114,"")</f>
        <v>0.94457370687199471</v>
      </c>
      <c r="F140" s="62">
        <f t="shared" ref="F140:F143" si="18">G114</f>
        <v>1</v>
      </c>
    </row>
    <row r="141" spans="2:6" ht="13.5" thickBot="1" x14ac:dyDescent="0.25">
      <c r="B141" s="33" t="str">
        <f t="shared" si="15"/>
        <v>Kv 3</v>
      </c>
      <c r="C141" s="45">
        <f t="shared" si="16"/>
        <v>2.499019468042827E-2</v>
      </c>
      <c r="D141" s="45">
        <f t="shared" si="16"/>
        <v>3.2613451138032948E-2</v>
      </c>
      <c r="E141" s="45">
        <f t="shared" si="17"/>
        <v>0.94239635418153878</v>
      </c>
      <c r="F141" s="62">
        <f t="shared" si="18"/>
        <v>1</v>
      </c>
    </row>
    <row r="142" spans="2:6" ht="13.5" thickBot="1" x14ac:dyDescent="0.25">
      <c r="B142" s="33" t="str">
        <f t="shared" si="15"/>
        <v>Kv 4</v>
      </c>
      <c r="C142" s="45" t="str">
        <f t="shared" si="16"/>
        <v/>
      </c>
      <c r="D142" s="45" t="str">
        <f t="shared" si="16"/>
        <v/>
      </c>
      <c r="E142" s="45" t="str">
        <f t="shared" si="17"/>
        <v/>
      </c>
      <c r="F142" s="62" t="str">
        <f t="shared" si="18"/>
        <v/>
      </c>
    </row>
    <row r="143" spans="2:6" ht="13.5" thickBot="1" x14ac:dyDescent="0.25">
      <c r="B143" s="113" t="str">
        <f t="shared" si="15"/>
        <v>Ack.</v>
      </c>
      <c r="C143" s="63">
        <f t="shared" si="16"/>
        <v>1.9615622640997116E-2</v>
      </c>
      <c r="D143" s="63">
        <f t="shared" si="16"/>
        <v>3.7243597910298021E-2</v>
      </c>
      <c r="E143" s="63">
        <f t="shared" si="17"/>
        <v>0.943140779448705</v>
      </c>
      <c r="F143" s="114">
        <f t="shared" si="18"/>
        <v>1</v>
      </c>
    </row>
  </sheetData>
  <sortState xmlns:xlrd2="http://schemas.microsoft.com/office/spreadsheetml/2017/richdata2" ref="B82:D94">
    <sortCondition ref="D82:D94"/>
  </sortState>
  <mergeCells count="8">
    <mergeCell ref="B126:F126"/>
    <mergeCell ref="B132:F132"/>
    <mergeCell ref="B138:F138"/>
    <mergeCell ref="B112:G112"/>
    <mergeCell ref="B97:G97"/>
    <mergeCell ref="B100:G100"/>
    <mergeCell ref="B106:G106"/>
    <mergeCell ref="B123:F123"/>
  </mergeCells>
  <dataValidations count="1">
    <dataValidation allowBlank="1" showDropDown="1" showInputMessage="1" showErrorMessage="1" sqref="T26:U26" xr:uid="{00000000-0002-0000-0B00-000000000000}"/>
  </dataValidation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"/>
  <sheetViews>
    <sheetView workbookViewId="0">
      <selection activeCell="Q3" sqref="Q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00B050"/>
  </sheetPr>
  <dimension ref="A1:BQ143"/>
  <sheetViews>
    <sheetView topLeftCell="A103" zoomScale="85" zoomScaleNormal="85" workbookViewId="0">
      <selection activeCell="Z71" sqref="Z71"/>
    </sheetView>
  </sheetViews>
  <sheetFormatPr defaultRowHeight="12.75" x14ac:dyDescent="0.2"/>
  <cols>
    <col min="1" max="1" width="23.5703125" style="14" bestFit="1" customWidth="1"/>
    <col min="2" max="7" width="11.140625" style="14" customWidth="1"/>
    <col min="8" max="10" width="10.85546875" style="14" customWidth="1"/>
    <col min="11" max="12" width="11.28515625" style="14" bestFit="1" customWidth="1"/>
    <col min="13" max="13" width="11.7109375" style="14" bestFit="1" customWidth="1"/>
    <col min="14" max="14" width="18.5703125" style="14" bestFit="1" customWidth="1"/>
    <col min="15" max="16" width="11.28515625" style="14" bestFit="1" customWidth="1"/>
    <col min="17" max="17" width="12.7109375" style="14" bestFit="1" customWidth="1"/>
    <col min="18" max="18" width="11.140625" style="14" bestFit="1" customWidth="1"/>
    <col min="19" max="19" width="12.7109375" style="14" bestFit="1" customWidth="1"/>
    <col min="20" max="20" width="13.140625" style="14" customWidth="1"/>
    <col min="21" max="21" width="11.140625" style="14" bestFit="1" customWidth="1"/>
    <col min="22" max="22" width="12.140625" style="14" bestFit="1" customWidth="1"/>
    <col min="23" max="23" width="11.85546875" style="14" bestFit="1" customWidth="1"/>
    <col min="24" max="24" width="11.42578125" style="14" bestFit="1" customWidth="1"/>
    <col min="25" max="26" width="11.140625" style="14" bestFit="1" customWidth="1"/>
    <col min="27" max="27" width="11.28515625" style="14" bestFit="1" customWidth="1"/>
    <col min="28" max="39" width="12.7109375" style="14" bestFit="1" customWidth="1"/>
    <col min="40" max="40" width="11.28515625" style="14" bestFit="1" customWidth="1"/>
    <col min="41" max="41" width="5.7109375" style="14" customWidth="1"/>
    <col min="42" max="49" width="12.7109375" style="14" bestFit="1" customWidth="1"/>
    <col min="50" max="16384" width="9.140625" style="14"/>
  </cols>
  <sheetData>
    <row r="1" spans="1:69" x14ac:dyDescent="0.2">
      <c r="B1" s="14">
        <f>[1]Regioner_Västra!B1</f>
        <v>2004</v>
      </c>
      <c r="F1" s="14">
        <f>[1]Regioner_Västra!F1</f>
        <v>2005</v>
      </c>
      <c r="J1" s="14">
        <f>[1]Regioner_Västra!J1</f>
        <v>2006</v>
      </c>
      <c r="N1" s="14">
        <f>[1]Regioner_Västra!N1</f>
        <v>2007</v>
      </c>
      <c r="R1" s="14">
        <f>[1]Regioner_Västra!R1</f>
        <v>2008</v>
      </c>
      <c r="V1" s="14">
        <f>[1]Regioner_Västra!V1</f>
        <v>2009</v>
      </c>
      <c r="Z1" s="14">
        <f>[1]Regioner_Västra!Z1</f>
        <v>2010</v>
      </c>
      <c r="AD1" s="14">
        <f>[1]Regioner_Västra!AD1</f>
        <v>2011</v>
      </c>
      <c r="AH1" s="14">
        <f>[1]Regioner_Västra!AH1</f>
        <v>2012</v>
      </c>
      <c r="AL1" s="14">
        <f>[1]Regioner_Västra!AL1</f>
        <v>2013</v>
      </c>
      <c r="AP1" s="14">
        <f>[1]Regioner_Västra!AP1</f>
        <v>2014</v>
      </c>
      <c r="AT1" s="14">
        <f>[1]Regioner_Västra!AT1</f>
        <v>2015</v>
      </c>
      <c r="AX1" s="14">
        <f>[1]Regioner_Västra!AX1</f>
        <v>2016</v>
      </c>
      <c r="BB1" s="14">
        <f>[1]Regioner_Västra!BB1</f>
        <v>2017</v>
      </c>
      <c r="BF1" s="14">
        <f>[1]Regioner_Västra!BF1</f>
        <v>2018</v>
      </c>
      <c r="BJ1" s="14">
        <f>[1]Regioner_Västra!BJ1</f>
        <v>2019</v>
      </c>
      <c r="BN1" s="14">
        <f>[1]Regioner_Västra!BN1</f>
        <v>2020</v>
      </c>
    </row>
    <row r="2" spans="1:69" x14ac:dyDescent="0.2">
      <c r="B2" s="14">
        <f>[1]Regioner_Västra!B2</f>
        <v>1</v>
      </c>
      <c r="C2" s="14">
        <f>[1]Regioner_Västra!C2</f>
        <v>2</v>
      </c>
      <c r="D2" s="14">
        <f>[1]Regioner_Västra!D2</f>
        <v>3</v>
      </c>
      <c r="E2" s="14">
        <f>[1]Regioner_Västra!E2</f>
        <v>4</v>
      </c>
      <c r="F2" s="14">
        <f>[1]Regioner_Västra!F2</f>
        <v>1</v>
      </c>
      <c r="G2" s="14">
        <f>[1]Regioner_Västra!G2</f>
        <v>2</v>
      </c>
      <c r="H2" s="14">
        <f>[1]Regioner_Västra!H2</f>
        <v>3</v>
      </c>
      <c r="I2" s="14">
        <f>[1]Regioner_Västra!I2</f>
        <v>4</v>
      </c>
      <c r="J2" s="14">
        <f>[1]Regioner_Västra!J2</f>
        <v>1</v>
      </c>
      <c r="K2" s="14">
        <f>[1]Regioner_Västra!K2</f>
        <v>2</v>
      </c>
      <c r="L2" s="14">
        <f>[1]Regioner_Västra!L2</f>
        <v>3</v>
      </c>
      <c r="M2" s="14">
        <f>[1]Regioner_Västra!M2</f>
        <v>4</v>
      </c>
      <c r="N2" s="14">
        <f>[1]Regioner_Västra!N2</f>
        <v>1</v>
      </c>
      <c r="O2" s="14">
        <f>[1]Regioner_Västra!O2</f>
        <v>2</v>
      </c>
      <c r="P2" s="14">
        <f>[1]Regioner_Västra!P2</f>
        <v>3</v>
      </c>
      <c r="Q2" s="14">
        <f>[1]Regioner_Västra!Q2</f>
        <v>4</v>
      </c>
      <c r="R2" s="14">
        <f>[1]Regioner_Västra!R2</f>
        <v>1</v>
      </c>
      <c r="S2" s="14">
        <f>[1]Regioner_Västra!S2</f>
        <v>2</v>
      </c>
      <c r="T2" s="14">
        <f>[1]Regioner_Västra!T2</f>
        <v>3</v>
      </c>
      <c r="U2" s="14">
        <f>[1]Regioner_Västra!U2</f>
        <v>4</v>
      </c>
      <c r="V2" s="14">
        <f>[1]Regioner_Västra!V2</f>
        <v>1</v>
      </c>
      <c r="W2" s="14">
        <f>[1]Regioner_Västra!W2</f>
        <v>2</v>
      </c>
      <c r="X2" s="14">
        <f>[1]Regioner_Västra!X2</f>
        <v>3</v>
      </c>
      <c r="Y2" s="14">
        <f>[1]Regioner_Västra!Y2</f>
        <v>4</v>
      </c>
      <c r="Z2" s="14">
        <f>[1]Regioner_Västra!Z2</f>
        <v>1</v>
      </c>
      <c r="AA2" s="14">
        <f>[1]Regioner_Västra!AA2</f>
        <v>2</v>
      </c>
      <c r="AB2" s="14">
        <f>[1]Regioner_Västra!AB2</f>
        <v>3</v>
      </c>
      <c r="AC2" s="14">
        <f>[1]Regioner_Västra!AC2</f>
        <v>4</v>
      </c>
      <c r="AD2" s="14">
        <f>[1]Regioner_Västra!AD2</f>
        <v>1</v>
      </c>
      <c r="AE2" s="14">
        <f>[1]Regioner_Västra!AE2</f>
        <v>2</v>
      </c>
      <c r="AF2" s="14">
        <f>[1]Regioner_Västra!AF2</f>
        <v>3</v>
      </c>
      <c r="AG2" s="14">
        <f>[1]Regioner_Västra!AG2</f>
        <v>4</v>
      </c>
      <c r="AH2" s="14">
        <f>[1]Regioner_Västra!AH2</f>
        <v>1</v>
      </c>
      <c r="AI2" s="14">
        <f>[1]Regioner_Västra!AI2</f>
        <v>2</v>
      </c>
      <c r="AJ2" s="14">
        <f>[1]Regioner_Västra!AJ2</f>
        <v>3</v>
      </c>
      <c r="AK2" s="14">
        <f>[1]Regioner_Västra!AK2</f>
        <v>4</v>
      </c>
      <c r="AL2" s="14">
        <f>[1]Regioner_Västra!AL2</f>
        <v>1</v>
      </c>
      <c r="AM2" s="14">
        <f>[1]Regioner_Västra!AM2</f>
        <v>2</v>
      </c>
      <c r="AN2" s="14">
        <f>[1]Regioner_Västra!AN2</f>
        <v>3</v>
      </c>
      <c r="AO2" s="14">
        <f>[1]Regioner_Västra!AO2</f>
        <v>4</v>
      </c>
      <c r="AP2" s="14">
        <f>[1]Regioner_Västra!AP2</f>
        <v>1</v>
      </c>
      <c r="AQ2" s="14">
        <f>[1]Regioner_Västra!AQ2</f>
        <v>2</v>
      </c>
      <c r="AR2" s="14">
        <f>[1]Regioner_Västra!AR2</f>
        <v>3</v>
      </c>
      <c r="AS2" s="14">
        <f>[1]Regioner_Västra!AS2</f>
        <v>4</v>
      </c>
      <c r="AT2" s="14">
        <f>[1]Regioner_Västra!AT2</f>
        <v>1</v>
      </c>
      <c r="AU2" s="14">
        <f>[1]Regioner_Västra!AU2</f>
        <v>2</v>
      </c>
      <c r="AV2" s="14">
        <f>[1]Regioner_Västra!AV2</f>
        <v>3</v>
      </c>
      <c r="AW2" s="14">
        <f>[1]Regioner_Västra!AW2</f>
        <v>4</v>
      </c>
      <c r="AX2" s="14">
        <f>[1]Regioner_Västra!AX2</f>
        <v>1</v>
      </c>
      <c r="AY2" s="14">
        <f>[1]Regioner_Västra!AY2</f>
        <v>2</v>
      </c>
      <c r="AZ2" s="14">
        <f>[1]Regioner_Västra!AZ2</f>
        <v>3</v>
      </c>
      <c r="BA2" s="14">
        <f>[1]Regioner_Västra!BA2</f>
        <v>4</v>
      </c>
      <c r="BB2" s="14">
        <f>[1]Regioner_Västra!BB2</f>
        <v>1</v>
      </c>
      <c r="BC2" s="14">
        <f>[1]Regioner_Västra!BC2</f>
        <v>2</v>
      </c>
      <c r="BD2" s="14">
        <f>[1]Regioner_Västra!BD2</f>
        <v>3</v>
      </c>
      <c r="BE2" s="14">
        <f>[1]Regioner_Västra!BE2</f>
        <v>4</v>
      </c>
      <c r="BF2" s="14">
        <f>[1]Regioner_Västra!BF2</f>
        <v>1</v>
      </c>
      <c r="BG2" s="14">
        <f>[1]Regioner_Västra!BG2</f>
        <v>2</v>
      </c>
      <c r="BH2" s="14">
        <f>[1]Regioner_Västra!BH2</f>
        <v>3</v>
      </c>
      <c r="BI2" s="14">
        <f>[1]Regioner_Västra!BI2</f>
        <v>4</v>
      </c>
      <c r="BJ2" s="14">
        <f>[1]Regioner_Västra!BJ2</f>
        <v>1</v>
      </c>
      <c r="BK2" s="14">
        <f>[1]Regioner_Västra!BK2</f>
        <v>2</v>
      </c>
      <c r="BL2" s="14">
        <f>[1]Regioner_Västra!BL2</f>
        <v>3</v>
      </c>
      <c r="BM2" s="14">
        <f>[1]Regioner_Västra!BM2</f>
        <v>4</v>
      </c>
      <c r="BN2" s="14">
        <f>[1]Regioner_Västra!BN2</f>
        <v>1</v>
      </c>
      <c r="BO2" s="14">
        <f>[1]Regioner_Västra!BO2</f>
        <v>2</v>
      </c>
      <c r="BP2" s="14">
        <f>[1]Regioner_Västra!BP2</f>
        <v>3</v>
      </c>
      <c r="BQ2" s="14">
        <f>[1]Regioner_Västra!BQ2</f>
        <v>4</v>
      </c>
    </row>
    <row r="3" spans="1:69" x14ac:dyDescent="0.2">
      <c r="A3" s="14" t="str">
        <f>[1]Regioner_Västra!A3</f>
        <v>% förändring</v>
      </c>
      <c r="B3" s="9">
        <f>[1]Regioner_Västra!B3</f>
        <v>-0.16</v>
      </c>
      <c r="C3" s="9">
        <f>[1]Regioner_Västra!C3</f>
        <v>-0.02</v>
      </c>
      <c r="D3" s="9">
        <f>[1]Regioner_Västra!D3</f>
        <v>0.18</v>
      </c>
      <c r="E3" s="9">
        <f>[1]Regioner_Västra!E3</f>
        <v>0.3</v>
      </c>
      <c r="F3" s="9">
        <f>[1]Regioner_Västra!F3</f>
        <v>0.41</v>
      </c>
      <c r="G3" s="9">
        <f>[1]Regioner_Västra!G3</f>
        <v>0.43</v>
      </c>
      <c r="H3" s="9">
        <f>[1]Regioner_Västra!H3</f>
        <v>0.28999999999999998</v>
      </c>
      <c r="I3" s="9">
        <f>[1]Regioner_Västra!I3</f>
        <v>0.26</v>
      </c>
      <c r="J3" s="9">
        <f>[1]Regioner_Västra!J3</f>
        <v>0.31</v>
      </c>
      <c r="K3" s="9">
        <f>[1]Regioner_Västra!K3</f>
        <v>0.37</v>
      </c>
      <c r="L3" s="9">
        <f>[1]Regioner_Västra!L3</f>
        <v>0.45314709193525421</v>
      </c>
      <c r="M3" s="9">
        <f>[1]Regioner_Västra!M3</f>
        <v>0.48194797852498417</v>
      </c>
      <c r="N3" s="9">
        <f>[1]Regioner_Västra!N3</f>
        <v>0.43</v>
      </c>
      <c r="O3" s="9">
        <f>[1]Regioner_Västra!O3</f>
        <v>0.36655663334221894</v>
      </c>
      <c r="P3" s="9">
        <f>[1]Regioner_Västra!P3</f>
        <v>0.29833467644677247</v>
      </c>
      <c r="Q3" s="9">
        <f>[1]Regioner_Västra!Q3</f>
        <v>0.15911641949781158</v>
      </c>
      <c r="R3" s="9">
        <f>[1]Regioner_Västra!R3</f>
        <v>0.25</v>
      </c>
      <c r="S3" s="9">
        <f>[1]Regioner_Västra!S3</f>
        <v>0.25</v>
      </c>
      <c r="T3" s="9">
        <f>[1]Regioner_Västra!T3</f>
        <v>9.1131078921433628E-2</v>
      </c>
      <c r="U3" s="9">
        <f>[1]Regioner_Västra!U3</f>
        <v>-0.12212328776994474</v>
      </c>
      <c r="V3" s="9">
        <f>[1]Regioner_Västra!V3</f>
        <v>-0.38497070331303651</v>
      </c>
      <c r="W3" s="9">
        <f>[1]Regioner_Västra!W3</f>
        <v>-0.46969951614943867</v>
      </c>
      <c r="X3" s="9">
        <f>[1]Regioner_Västra!X3</f>
        <v>-0.40682459079675432</v>
      </c>
      <c r="Y3" s="9">
        <f>[1]Regioner_Västra!Y3</f>
        <v>-0.22840621443254913</v>
      </c>
      <c r="Z3" s="9">
        <f>[1]Regioner_Västra!Z3</f>
        <v>0.10469980868204042</v>
      </c>
      <c r="AA3" s="9">
        <f>[1]Regioner_Västra!AA3</f>
        <v>0.50981235328012509</v>
      </c>
      <c r="AB3" s="9">
        <f>[1]Regioner_Västra!AB3</f>
        <v>0.77103495273592892</v>
      </c>
      <c r="AC3" s="9">
        <f>[1]Regioner_Västra!AC3</f>
        <v>0.75278656869205196</v>
      </c>
      <c r="AD3" s="9">
        <f>[1]Regioner_Västra!AD3</f>
        <v>0.741313517474402</v>
      </c>
      <c r="AE3" s="9">
        <f>[1]Regioner_Västra!AE3</f>
        <v>0.5335549056712996</v>
      </c>
      <c r="AF3" s="9">
        <f>[1]Regioner_Västra!AF3</f>
        <v>0.35128323888923152</v>
      </c>
      <c r="AG3" s="9">
        <f>[1]Regioner_Västra!AG3</f>
        <v>0.15122297667370535</v>
      </c>
      <c r="AH3" s="9">
        <f>[1]Regioner_Västra!AH3</f>
        <v>4.2925895237576825E-2</v>
      </c>
      <c r="AI3" s="9">
        <f>[1]Regioner_Västra!AI3</f>
        <v>-1.7135471407038975E-2</v>
      </c>
      <c r="AJ3" s="9">
        <f>[1]Regioner_Västra!AJ3</f>
        <v>-7.4648025678869689E-2</v>
      </c>
      <c r="AK3" s="9">
        <f>[1]Regioner_Västra!AK3</f>
        <v>-1.3695355614830177E-2</v>
      </c>
      <c r="AL3" s="9">
        <f>[1]Regioner_Västra!AL3</f>
        <v>-0.10472878048774262</v>
      </c>
      <c r="AM3" s="9">
        <f>[1]Regioner_Västra!AM3</f>
        <v>-4.8474085761565637E-2</v>
      </c>
      <c r="AN3" s="9">
        <f>[1]Regioner_Västra!AN3</f>
        <v>2.8691305685248996E-3</v>
      </c>
      <c r="AO3" s="9">
        <f>[1]Regioner_Västra!AO3</f>
        <v>4.1804017714252038E-2</v>
      </c>
      <c r="AP3" s="9">
        <f>[1]Regioner_Västra!AP3</f>
        <v>0.13576419280689964</v>
      </c>
      <c r="AQ3" s="9">
        <f>[1]Regioner_Västra!AQ3</f>
        <v>6.9741551196746437E-2</v>
      </c>
      <c r="AR3" s="9">
        <f>[1]Regioner_Västra!AR3</f>
        <v>7.2459117392306358E-2</v>
      </c>
      <c r="AS3" s="9">
        <f>[1]Regioner_Västra!AS3</f>
        <v>-1.1305491540836116E-2</v>
      </c>
      <c r="AT3" s="9">
        <f>[1]Regioner_Västra!AT3</f>
        <v>4.8530857207780623E-2</v>
      </c>
      <c r="AU3" s="9">
        <f>[1]Regioner_Västra!AU3</f>
        <v>0.2572849911043032</v>
      </c>
      <c r="AV3" s="9">
        <f>[1]Regioner_Västra!AV3</f>
        <v>0.24268142186545003</v>
      </c>
      <c r="AW3" s="9">
        <f>[1]Regioner_Västra!AW3</f>
        <v>0.30878971316113596</v>
      </c>
      <c r="AX3" s="9">
        <f>[1]Regioner_Västra!AX3</f>
        <v>0.24654599124414303</v>
      </c>
      <c r="AY3" s="9">
        <f>[1]Regioner_Västra!AY3</f>
        <v>0.11982169212699559</v>
      </c>
      <c r="AZ3" s="9">
        <f>[1]Regioner_Västra!AZ3</f>
        <v>5.2232001721425489E-2</v>
      </c>
      <c r="BA3" s="9">
        <f>[1]Regioner_Västra!BA3</f>
        <v>0.13713874639243329</v>
      </c>
      <c r="BB3" s="9">
        <f>[1]Regioner_Västra!BB3</f>
        <v>0.23117209809022365</v>
      </c>
      <c r="BC3" s="9">
        <f>[1]Regioner_Västra!BC3</f>
        <v>0.11433476742337276</v>
      </c>
      <c r="BD3" s="9">
        <f>[1]Regioner_Västra!BD3</f>
        <v>0.18122897723325976</v>
      </c>
      <c r="BE3" s="9">
        <f>[1]Regioner_Västra!BE3</f>
        <v>0.16064920920566772</v>
      </c>
      <c r="BF3" s="9">
        <f>[1]Regioner_Västra!BF3</f>
        <v>9.3509881596290798E-2</v>
      </c>
      <c r="BG3" s="9">
        <f>[1]Regioner_Västra!BG3</f>
        <v>6.8450167847008164E-2</v>
      </c>
      <c r="BH3" s="9">
        <f>[1]Regioner_Västra!BH3</f>
        <v>6.465173871966183E-2</v>
      </c>
      <c r="BI3" s="9">
        <f>[1]Regioner_Västra!BI3</f>
        <v>-1.0828313234463314E-3</v>
      </c>
      <c r="BJ3" s="9">
        <f>[1]Regioner_Västra!BJ3</f>
        <v>-6.4209334621802228E-2</v>
      </c>
      <c r="BK3" s="9">
        <f>[1]Regioner_Västra!BK3</f>
        <v>-8.3439327487360257E-2</v>
      </c>
      <c r="BL3" s="9">
        <f>[1]Regioner_Västra!BL3</f>
        <v>-0.12369537535402199</v>
      </c>
      <c r="BM3" s="9">
        <f>[1]Regioner_Västra!BM3</f>
        <v>-0.16638538218849447</v>
      </c>
      <c r="BN3" s="9">
        <f>[1]Regioner_Västra!BN3</f>
        <v>-0.15159632541050527</v>
      </c>
      <c r="BO3" s="9">
        <f>[1]Regioner_Västra!BO3</f>
        <v>-0.35879395535854652</v>
      </c>
      <c r="BP3" s="9">
        <f>[1]Regioner_Västra!BP3</f>
        <v>-0.22816569274593976</v>
      </c>
    </row>
    <row r="4" spans="1:69" x14ac:dyDescent="0.2">
      <c r="A4" s="15" t="str">
        <f>[1]Regioner_Västra!A4</f>
        <v>Omsättning</v>
      </c>
      <c r="B4" s="16">
        <f>[1]Regioner_Västra!B4</f>
        <v>322346374</v>
      </c>
      <c r="C4" s="16">
        <f>[1]Regioner_Västra!C4</f>
        <v>354458586.56</v>
      </c>
      <c r="D4" s="16">
        <f>[1]Regioner_Västra!D4</f>
        <v>370017223.54999995</v>
      </c>
      <c r="E4" s="16">
        <f>[1]Regioner_Västra!E4</f>
        <v>487187126.07999992</v>
      </c>
      <c r="F4" s="16">
        <f>[1]Regioner_Västra!F4</f>
        <v>448691408.64999998</v>
      </c>
      <c r="G4" s="16">
        <f>[1]Regioner_Västra!G4</f>
        <v>489970542.70999992</v>
      </c>
      <c r="H4" s="16">
        <f>[1]Regioner_Västra!H4</f>
        <v>490690863.27000004</v>
      </c>
      <c r="I4" s="16">
        <f>[1]Regioner_Västra!I4</f>
        <v>604699460.94999993</v>
      </c>
      <c r="J4" s="16">
        <f>[1]Regioner_Västra!J4</f>
        <v>609185708.67999995</v>
      </c>
      <c r="K4" s="16">
        <f>[1]Regioner_Västra!K4</f>
        <v>708467409.53000009</v>
      </c>
      <c r="L4" s="16">
        <f>[1]Regioner_Västra!L4</f>
        <v>713046001</v>
      </c>
      <c r="M4" s="16">
        <f>[1]Regioner_Västra!M4</f>
        <v>896133143.76999998</v>
      </c>
      <c r="N4" s="16">
        <f>[1]Regioner_Västra!N4</f>
        <v>871183186</v>
      </c>
      <c r="O4" s="16">
        <f>[1]Regioner_Västra!O4</f>
        <v>968160838</v>
      </c>
      <c r="P4" s="16">
        <f>[1]Regioner_Västra!P4</f>
        <v>925772349</v>
      </c>
      <c r="Q4" s="16">
        <f>[1]Regioner_Västra!Q4</f>
        <v>1038722641</v>
      </c>
      <c r="R4" s="16">
        <f>[1]Regioner_Västra!R4</f>
        <v>1085643576</v>
      </c>
      <c r="S4" s="16">
        <f>[1]Regioner_Västra!S4</f>
        <v>1208436957</v>
      </c>
      <c r="T4" s="16">
        <f>[1]Regioner_Västra!T4</f>
        <v>1010138982</v>
      </c>
      <c r="U4" s="16">
        <f>[1]Regioner_Västra!U4</f>
        <v>911870417</v>
      </c>
      <c r="V4" s="16">
        <f>[1]Regioner_Västra!V4</f>
        <v>667702605</v>
      </c>
      <c r="W4" s="16">
        <f>[1]Regioner_Västra!W4</f>
        <v>640834703</v>
      </c>
      <c r="X4" s="16">
        <f>[1]Regioner_Västra!X4</f>
        <v>599189604</v>
      </c>
      <c r="Y4" s="16">
        <f>[1]Regioner_Västra!Y4</f>
        <v>703593547</v>
      </c>
      <c r="Z4" s="16">
        <f>[1]Regioner_Västra!Z4</f>
        <v>737610940</v>
      </c>
      <c r="AA4" s="16">
        <f>[1]Regioner_Västra!AA4</f>
        <v>967540151</v>
      </c>
      <c r="AB4" s="16">
        <f>[1]Regioner_Västra!AB4</f>
        <v>1061185732</v>
      </c>
      <c r="AC4" s="16">
        <f>[1]Regioner_Västra!AC4</f>
        <v>1233249319</v>
      </c>
      <c r="AD4" s="16">
        <f>[1]Regioner_Västra!AD4</f>
        <v>1284411900.4590001</v>
      </c>
      <c r="AE4" s="16">
        <f>[1]Regioner_Västra!AE4</f>
        <v>1483775945</v>
      </c>
      <c r="AF4" s="16">
        <f>[1]Regioner_Västra!AF4</f>
        <v>1433962493</v>
      </c>
      <c r="AG4" s="16">
        <f>[1]Regioner_Västra!AG4</f>
        <v>1419744952</v>
      </c>
      <c r="AH4" s="16">
        <f>[1]Regioner_Västra!AH4</f>
        <v>1339546431.1400001</v>
      </c>
      <c r="AI4" s="16">
        <f>[1]Regioner_Västra!AI4</f>
        <v>1458350744.7200003</v>
      </c>
      <c r="AJ4" s="16">
        <f>[1]Regioner_Västra!AJ4</f>
        <v>1326920024</v>
      </c>
      <c r="AK4" s="16">
        <f>[1]Regioner_Västra!AK4</f>
        <v>1400301040</v>
      </c>
      <c r="AL4" s="16">
        <f>[1]Regioner_Västra!AL4</f>
        <v>1199257367</v>
      </c>
      <c r="AM4" s="16">
        <f>[1]Regioner_Västra!AM4</f>
        <v>1387658525.6499999</v>
      </c>
      <c r="AN4" s="16">
        <f>[1]Regioner_Västra!AN4</f>
        <v>1330727130.8028462</v>
      </c>
      <c r="AO4" s="16">
        <f>[1]Regioner_Västra!AO4</f>
        <v>1458839249.4814456</v>
      </c>
      <c r="AP4" s="16">
        <f>[1]Regioner_Västra!AP4</f>
        <v>1362073575.3984828</v>
      </c>
      <c r="AQ4" s="16">
        <f>[1]Regioner_Västra!AQ4</f>
        <v>1484435983.760221</v>
      </c>
      <c r="AR4" s="16">
        <f>[1]Regioner_Västra!AR4</f>
        <v>1427150444.1908166</v>
      </c>
      <c r="AS4" s="16">
        <f>[1]Regioner_Västra!AS4</f>
        <v>1442346354.6869934</v>
      </c>
      <c r="AT4" s="16">
        <f>[1]Regioner_Västra!AT4</f>
        <v>1428176173.5926378</v>
      </c>
      <c r="AU4" s="16">
        <f>[1]Regioner_Västra!AU4</f>
        <v>1866359082.6368771</v>
      </c>
      <c r="AV4" s="16">
        <f>[1]Regioner_Västra!AV4</f>
        <v>1773493343.2029526</v>
      </c>
      <c r="AW4" s="16">
        <f>[1]Regioner_Västra!AW4</f>
        <v>1887728071.8298001</v>
      </c>
      <c r="AX4" s="16">
        <f>[1]Regioner_Västra!AX4</f>
        <v>1780287283.982302</v>
      </c>
      <c r="AY4" s="16">
        <f>[1]Regioner_Västra!AY4</f>
        <v>2089989386.0350149</v>
      </c>
      <c r="AZ4" s="16">
        <f>[1]Regioner_Västra!AZ4</f>
        <v>1866126450.5580659</v>
      </c>
      <c r="BA4" s="16">
        <f>[1]Regioner_Västra!BA4</f>
        <v>2146608733.1303442</v>
      </c>
      <c r="BB4" s="16">
        <f>[1]Regioner_Västra!BB4</f>
        <v>2191840030.6238365</v>
      </c>
      <c r="BC4" s="16">
        <f>[1]Regioner_Västra!BC4</f>
        <v>2328947836.4046459</v>
      </c>
      <c r="BD4" s="16">
        <f>[1]Regioner_Västra!BD4</f>
        <v>2204322638.5806375</v>
      </c>
      <c r="BE4" s="16">
        <f>[1]Regioner_Västra!BE4</f>
        <v>2491459728.5817142</v>
      </c>
      <c r="BF4" s="16">
        <f>[1]Regioner_Västra!BF4</f>
        <v>2396798732.3654819</v>
      </c>
      <c r="BG4" s="16">
        <f>[1]Regioner_Västra!BG4</f>
        <v>2488364706.7134705</v>
      </c>
      <c r="BH4" s="16">
        <f>[1]Regioner_Västra!BH4</f>
        <v>2346835929.8639884</v>
      </c>
      <c r="BI4" s="16">
        <f>[1]Regioner_Västra!BI4</f>
        <v>2488761897.9465008</v>
      </c>
      <c r="BJ4" s="16">
        <f>[1]Regioner_Västra!BJ4</f>
        <v>2242901880.5379152</v>
      </c>
      <c r="BK4" s="16">
        <f>[1]Regioner_Västra!BK4</f>
        <v>2280737229.042016</v>
      </c>
      <c r="BL4" s="16">
        <f>[1]Regioner_Västra!BL4</f>
        <v>2056543178.6251571</v>
      </c>
      <c r="BM4" s="16">
        <f>[1]Regioner_Västra!BM4</f>
        <v>2074668298.3805094</v>
      </c>
      <c r="BN4" s="16">
        <f>[1]Regioner_Västra!BN4</f>
        <v>1902886197.1920552</v>
      </c>
      <c r="BO4" s="16">
        <f>[1]Regioner_Västra!BO4</f>
        <v>1462422497.5005398</v>
      </c>
      <c r="BP4" s="16">
        <f>[1]Regioner_Västra!BP4</f>
        <v>1587310579.6122112</v>
      </c>
    </row>
    <row r="5" spans="1:69" x14ac:dyDescent="0.2">
      <c r="A5" s="15" t="str">
        <f>[1]Regioner_Västra!A5</f>
        <v>Oms mkr</v>
      </c>
      <c r="B5" s="17">
        <f>[1]Regioner_Västra!B5</f>
        <v>322.34637400000003</v>
      </c>
      <c r="C5" s="17">
        <f>[1]Regioner_Västra!C5</f>
        <v>354.45858656000001</v>
      </c>
      <c r="D5" s="17">
        <f>[1]Regioner_Västra!D5</f>
        <v>370.01722354999993</v>
      </c>
      <c r="E5" s="17">
        <f>[1]Regioner_Västra!E5</f>
        <v>487.18712607999993</v>
      </c>
      <c r="F5" s="17">
        <f>[1]Regioner_Västra!F5</f>
        <v>448.69140864999997</v>
      </c>
      <c r="G5" s="17">
        <f>[1]Regioner_Västra!G5</f>
        <v>489.9705427099999</v>
      </c>
      <c r="H5" s="17">
        <f>[1]Regioner_Västra!H5</f>
        <v>490.69086327000002</v>
      </c>
      <c r="I5" s="17">
        <f>[1]Regioner_Västra!I5</f>
        <v>604.69946094999989</v>
      </c>
      <c r="J5" s="17">
        <f>[1]Regioner_Västra!J5</f>
        <v>609.18570867999995</v>
      </c>
      <c r="K5" s="17">
        <f>[1]Regioner_Västra!K5</f>
        <v>708.46740953000005</v>
      </c>
      <c r="L5" s="17">
        <f>[1]Regioner_Västra!L5</f>
        <v>713.04600100000005</v>
      </c>
      <c r="M5" s="17">
        <f>[1]Regioner_Västra!M5</f>
        <v>896.13314376999995</v>
      </c>
      <c r="N5" s="17">
        <f>[1]Regioner_Västra!N5</f>
        <v>871.18318599999998</v>
      </c>
      <c r="O5" s="17">
        <f>[1]Regioner_Västra!O5</f>
        <v>968.16083800000001</v>
      </c>
      <c r="P5" s="17">
        <f>[1]Regioner_Västra!P5</f>
        <v>925.77234899999996</v>
      </c>
      <c r="Q5" s="17">
        <f>[1]Regioner_Västra!Q5</f>
        <v>1038.7226410000001</v>
      </c>
      <c r="R5" s="17">
        <f>[1]Regioner_Västra!R5</f>
        <v>1085.6435759999999</v>
      </c>
      <c r="S5" s="17">
        <f>[1]Regioner_Västra!S5</f>
        <v>1208.4369569999999</v>
      </c>
      <c r="T5" s="17">
        <f>[1]Regioner_Västra!T5</f>
        <v>1010.1389820000001</v>
      </c>
      <c r="U5" s="17">
        <f>[1]Regioner_Västra!U5</f>
        <v>911.87041699999997</v>
      </c>
      <c r="V5" s="17">
        <f>[1]Regioner_Västra!V5</f>
        <v>667.70260499999995</v>
      </c>
      <c r="W5" s="17">
        <f>[1]Regioner_Västra!W5</f>
        <v>640.83470299999999</v>
      </c>
      <c r="X5" s="17">
        <f>[1]Regioner_Västra!X5</f>
        <v>599.18960400000003</v>
      </c>
      <c r="Y5" s="17">
        <f>[1]Regioner_Västra!Y5</f>
        <v>703.59354699999994</v>
      </c>
      <c r="Z5" s="17">
        <f>[1]Regioner_Västra!Z5</f>
        <v>737.61094000000003</v>
      </c>
      <c r="AA5" s="17">
        <f>[1]Regioner_Västra!AA5</f>
        <v>967.54015100000004</v>
      </c>
      <c r="AB5" s="17">
        <f>[1]Regioner_Västra!AB5</f>
        <v>1061.1857319999999</v>
      </c>
      <c r="AC5" s="17">
        <f>[1]Regioner_Västra!AC5</f>
        <v>1233.249319</v>
      </c>
      <c r="AD5" s="17">
        <f>[1]Regioner_Västra!AD5</f>
        <v>1284.4119004590002</v>
      </c>
      <c r="AE5" s="17">
        <f>[1]Regioner_Västra!AE5</f>
        <v>1483.7759450000001</v>
      </c>
      <c r="AF5" s="17">
        <f>[1]Regioner_Västra!AF5</f>
        <v>1433.962493</v>
      </c>
      <c r="AG5" s="17">
        <f>[1]Regioner_Västra!AG5</f>
        <v>1419.744952</v>
      </c>
      <c r="AH5" s="17">
        <f>[1]Regioner_Västra!AH5</f>
        <v>1339.5464311400001</v>
      </c>
      <c r="AI5" s="17">
        <f>[1]Regioner_Västra!AI5</f>
        <v>1458.3507447200002</v>
      </c>
      <c r="AJ5" s="17">
        <f>[1]Regioner_Västra!AJ5</f>
        <v>1326.920024</v>
      </c>
      <c r="AK5" s="17">
        <f>[1]Regioner_Västra!AK5</f>
        <v>1400.3010400000001</v>
      </c>
      <c r="AL5" s="17">
        <f>[1]Regioner_Västra!AL5</f>
        <v>1199.2573669999999</v>
      </c>
      <c r="AM5" s="17">
        <f>[1]Regioner_Västra!AM5</f>
        <v>1387.6585256499998</v>
      </c>
      <c r="AN5" s="17">
        <f>[1]Regioner_Västra!AN5</f>
        <v>1330.7271308028462</v>
      </c>
      <c r="AO5" s="17">
        <f>[1]Regioner_Västra!AO5</f>
        <v>1458.8392494814454</v>
      </c>
      <c r="AP5" s="17">
        <f>[1]Regioner_Västra!AP5</f>
        <v>1362.0735753984827</v>
      </c>
      <c r="AQ5" s="17">
        <f>[1]Regioner_Västra!AQ5</f>
        <v>1484.435983760221</v>
      </c>
      <c r="AR5" s="17">
        <f>[1]Regioner_Västra!AR5</f>
        <v>1427.1504441908166</v>
      </c>
      <c r="AS5" s="17">
        <f>[1]Regioner_Västra!AS5</f>
        <v>1442.3463546869934</v>
      </c>
      <c r="AT5" s="17">
        <f>[1]Regioner_Västra!AT5</f>
        <v>1428.1761735926377</v>
      </c>
      <c r="AU5" s="17">
        <f>[1]Regioner_Västra!AU5</f>
        <v>1866.359082636877</v>
      </c>
      <c r="AV5" s="17">
        <f>[1]Regioner_Västra!AV5</f>
        <v>1773.4933432029527</v>
      </c>
      <c r="AW5" s="17">
        <f>[1]Regioner_Västra!AW5</f>
        <v>1887.7280718298002</v>
      </c>
      <c r="AX5" s="17">
        <f>[1]Regioner_Västra!AX5</f>
        <v>1780.2872839823019</v>
      </c>
      <c r="AY5" s="17">
        <f>[1]Regioner_Västra!AY5</f>
        <v>2089.9893860350148</v>
      </c>
      <c r="AZ5" s="17">
        <f>[1]Regioner_Västra!AZ5</f>
        <v>1866.1264505580659</v>
      </c>
      <c r="BA5" s="17">
        <f>[1]Regioner_Västra!BA5</f>
        <v>2146.6087331303443</v>
      </c>
      <c r="BB5" s="17">
        <f>[1]Regioner_Västra!BB5</f>
        <v>2191.8400306238364</v>
      </c>
      <c r="BC5" s="17">
        <f>[1]Regioner_Västra!BC5</f>
        <v>2328.9478364046458</v>
      </c>
      <c r="BD5" s="17">
        <f>[1]Regioner_Västra!BD5</f>
        <v>2204.3226385806374</v>
      </c>
      <c r="BE5" s="17">
        <f>[1]Regioner_Västra!BE5</f>
        <v>2491.459728581714</v>
      </c>
      <c r="BF5" s="17">
        <f>[1]Regioner_Västra!BF5</f>
        <v>2396.798732365482</v>
      </c>
      <c r="BG5" s="17">
        <f>[1]Regioner_Västra!BG5</f>
        <v>2488.3647067134702</v>
      </c>
      <c r="BH5" s="17">
        <f>[1]Regioner_Västra!BH5</f>
        <v>2346.8359298639884</v>
      </c>
      <c r="BI5" s="17">
        <f>[1]Regioner_Västra!BI5</f>
        <v>2488.761897946501</v>
      </c>
      <c r="BJ5" s="17">
        <f>[1]Regioner_Västra!BJ5</f>
        <v>2242.9018805379151</v>
      </c>
      <c r="BK5" s="17">
        <f>[1]Regioner_Västra!BK5</f>
        <v>2280.7372290420162</v>
      </c>
      <c r="BL5" s="17">
        <f>[1]Regioner_Västra!BL5</f>
        <v>2056.543178625157</v>
      </c>
      <c r="BM5" s="17">
        <f>[1]Regioner_Västra!BM5</f>
        <v>2074.6682983805094</v>
      </c>
      <c r="BN5" s="17">
        <f>[1]Regioner_Västra!BN5</f>
        <v>1902.8861971920553</v>
      </c>
      <c r="BO5" s="17">
        <f>[1]Regioner_Västra!BO5</f>
        <v>1462.4224975005397</v>
      </c>
      <c r="BP5" s="17">
        <f>[1]Regioner_Västra!BP5</f>
        <v>1587.3105796122113</v>
      </c>
    </row>
    <row r="6" spans="1:69" x14ac:dyDescent="0.2"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69" s="98" customFormat="1" x14ac:dyDescent="0.2"/>
    <row r="8" spans="1:69" s="98" customFormat="1" x14ac:dyDescent="0.2">
      <c r="B8" s="99"/>
      <c r="E8" s="99"/>
      <c r="F8" s="101"/>
      <c r="I8" s="99"/>
      <c r="J8" s="101"/>
      <c r="M8" s="99"/>
      <c r="N8" s="101"/>
      <c r="Q8" s="99"/>
      <c r="R8" s="101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99"/>
    </row>
    <row r="9" spans="1:69" s="98" customFormat="1" x14ac:dyDescent="0.2">
      <c r="B9" s="99"/>
      <c r="E9" s="99"/>
      <c r="F9" s="99"/>
      <c r="I9" s="99"/>
      <c r="J9" s="99"/>
      <c r="M9" s="99"/>
      <c r="N9" s="99"/>
      <c r="Q9" s="99"/>
      <c r="R9" s="99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99"/>
    </row>
    <row r="10" spans="1:69" s="98" customFormat="1" x14ac:dyDescent="0.2">
      <c r="B10" s="99"/>
      <c r="E10" s="99"/>
      <c r="F10" s="101"/>
      <c r="I10" s="99"/>
      <c r="J10" s="101"/>
      <c r="M10" s="99"/>
      <c r="N10" s="101"/>
      <c r="Q10" s="99"/>
      <c r="R10" s="101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99"/>
    </row>
    <row r="11" spans="1:69" s="98" customFormat="1" x14ac:dyDescent="0.2">
      <c r="B11" s="101"/>
      <c r="E11" s="99"/>
      <c r="F11" s="101"/>
      <c r="I11" s="99"/>
      <c r="J11" s="101"/>
      <c r="M11" s="99"/>
      <c r="N11" s="101"/>
      <c r="Q11" s="99"/>
      <c r="R11" s="101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99"/>
    </row>
    <row r="12" spans="1:69" s="98" customFormat="1" x14ac:dyDescent="0.2">
      <c r="B12" s="99"/>
      <c r="E12" s="99"/>
      <c r="F12" s="99"/>
      <c r="I12" s="99"/>
      <c r="J12" s="99"/>
      <c r="M12" s="99"/>
      <c r="N12" s="99"/>
      <c r="Q12" s="99"/>
      <c r="R12" s="99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99"/>
      <c r="AP12" s="104"/>
    </row>
    <row r="13" spans="1:69" s="98" customFormat="1" x14ac:dyDescent="0.2">
      <c r="B13" s="99"/>
      <c r="E13" s="99"/>
      <c r="F13" s="99"/>
      <c r="I13" s="99"/>
      <c r="J13" s="99"/>
      <c r="M13" s="99"/>
      <c r="N13" s="99"/>
      <c r="Q13" s="99"/>
      <c r="R13" s="99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99"/>
      <c r="AP13" s="104"/>
    </row>
    <row r="14" spans="1:69" s="98" customFormat="1" x14ac:dyDescent="0.2">
      <c r="B14" s="99"/>
      <c r="E14" s="99"/>
      <c r="F14" s="99"/>
      <c r="I14" s="99"/>
      <c r="J14" s="99"/>
      <c r="M14" s="99"/>
      <c r="N14" s="99"/>
      <c r="Q14" s="99"/>
      <c r="R14" s="99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99"/>
      <c r="AP14" s="104"/>
    </row>
    <row r="15" spans="1:69" s="98" customFormat="1" x14ac:dyDescent="0.2">
      <c r="B15" s="99"/>
      <c r="E15" s="99"/>
      <c r="F15" s="99"/>
      <c r="I15" s="99"/>
      <c r="J15" s="99"/>
      <c r="M15" s="99"/>
      <c r="N15" s="99"/>
      <c r="Q15" s="99"/>
      <c r="R15" s="99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99"/>
      <c r="AP15" s="104"/>
    </row>
    <row r="16" spans="1:69" s="98" customFormat="1" ht="12.75" customHeight="1" x14ac:dyDescent="0.2">
      <c r="B16" s="99"/>
      <c r="E16" s="99"/>
      <c r="F16" s="99"/>
      <c r="I16" s="99"/>
      <c r="J16" s="99"/>
      <c r="M16" s="99"/>
      <c r="N16" s="99"/>
      <c r="Q16" s="99"/>
      <c r="R16" s="99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  <c r="AP16" s="104"/>
    </row>
    <row r="17" spans="2:42" s="98" customFormat="1" x14ac:dyDescent="0.2">
      <c r="B17" s="99"/>
      <c r="E17" s="101"/>
      <c r="F17" s="101"/>
      <c r="I17" s="101"/>
      <c r="J17" s="101"/>
      <c r="M17" s="101"/>
      <c r="N17" s="101"/>
      <c r="Q17" s="101"/>
      <c r="R17" s="101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1"/>
      <c r="AP17" s="104"/>
    </row>
    <row r="18" spans="2:42" s="98" customFormat="1" x14ac:dyDescent="0.2">
      <c r="B18" s="101"/>
      <c r="E18" s="99"/>
      <c r="F18" s="101"/>
      <c r="I18" s="99"/>
      <c r="J18" s="103"/>
      <c r="M18" s="99"/>
      <c r="N18" s="103"/>
      <c r="Q18" s="99"/>
      <c r="R18" s="103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99"/>
      <c r="AP18" s="104"/>
    </row>
    <row r="19" spans="2:42" s="98" customFormat="1" x14ac:dyDescent="0.2">
      <c r="B19" s="99"/>
      <c r="E19" s="99"/>
      <c r="F19" s="101"/>
      <c r="I19" s="99"/>
      <c r="J19" s="101"/>
      <c r="M19" s="99"/>
      <c r="N19" s="101"/>
      <c r="Q19" s="99"/>
      <c r="R19" s="101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99"/>
      <c r="AP19" s="104"/>
    </row>
    <row r="20" spans="2:42" s="98" customFormat="1" x14ac:dyDescent="0.2">
      <c r="B20" s="99"/>
      <c r="E20" s="99"/>
      <c r="F20" s="99"/>
      <c r="I20" s="99"/>
      <c r="J20" s="101"/>
      <c r="M20" s="99"/>
      <c r="N20" s="101"/>
      <c r="Q20" s="99"/>
      <c r="R20" s="101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99"/>
      <c r="AP20" s="104"/>
    </row>
    <row r="21" spans="2:42" s="98" customFormat="1" ht="12.75" customHeight="1" x14ac:dyDescent="0.2">
      <c r="B21" s="99"/>
      <c r="E21" s="99"/>
      <c r="F21" s="101"/>
      <c r="I21" s="99"/>
      <c r="J21" s="101"/>
      <c r="M21" s="99"/>
      <c r="N21" s="101"/>
      <c r="Q21" s="99"/>
      <c r="R21" s="101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99"/>
      <c r="AP21" s="104"/>
    </row>
    <row r="22" spans="2:42" ht="13.5" thickBot="1" x14ac:dyDescent="0.25">
      <c r="B22" s="15"/>
      <c r="H22" s="18"/>
      <c r="I22" s="18"/>
      <c r="S22" s="13"/>
      <c r="T22" s="13"/>
      <c r="U22" s="9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</row>
    <row r="23" spans="2:42" x14ac:dyDescent="0.2">
      <c r="B23" s="15"/>
      <c r="T23" s="66" t="str">
        <f>[1]Regioner_Västra!T23</f>
        <v>First year</v>
      </c>
      <c r="U23" s="68" t="str">
        <f>[1]Regioner_Västra!U23</f>
        <v>First quarter</v>
      </c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</row>
    <row r="24" spans="2:42" x14ac:dyDescent="0.2">
      <c r="B24" s="15"/>
      <c r="T24" s="69">
        <f>[1]Regioner_Västra!T24</f>
        <v>2009</v>
      </c>
      <c r="U24" s="70">
        <f>[1]Regioner_Västra!U24</f>
        <v>1</v>
      </c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2:42" x14ac:dyDescent="0.2">
      <c r="B25" s="15"/>
      <c r="S25" s="19"/>
      <c r="T25" s="69" t="str">
        <f>[1]Regioner_Västra!T25</f>
        <v>Last year</v>
      </c>
      <c r="U25" s="70" t="str">
        <f>[1]Regioner_Västra!U25</f>
        <v>Last quarter</v>
      </c>
      <c r="X25" s="23" t="str">
        <f>[1]Regioner_Västra!X25</f>
        <v>Headers</v>
      </c>
      <c r="AA25" s="19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2:42" ht="12.75" customHeight="1" thickBot="1" x14ac:dyDescent="0.25">
      <c r="B26" s="15"/>
      <c r="T26" s="89">
        <f>[1]Regioner_Västra!T26</f>
        <v>2020</v>
      </c>
      <c r="U26" s="90">
        <f>[1]Regioner_Västra!U26</f>
        <v>3</v>
      </c>
      <c r="V26" s="25" t="s">
        <v>8</v>
      </c>
      <c r="X26" s="14" t="str">
        <f>[1]Regioner_Västra!X26</f>
        <v>Omsättningens utveckling per yrkesområde i Västra Sverige tredje kvartalet 2020</v>
      </c>
    </row>
    <row r="27" spans="2:42" ht="13.5" thickBot="1" x14ac:dyDescent="0.25">
      <c r="B27" s="15"/>
      <c r="L27" s="108" t="s">
        <v>10</v>
      </c>
      <c r="U27" s="14">
        <v>4</v>
      </c>
      <c r="V27" s="14">
        <v>4</v>
      </c>
      <c r="X27" s="14" t="str">
        <f>[1]Regioner_Västra!X27</f>
        <v>Omsättningens andel per yrkesområde i Västra Sverige tredje kvartalet 2020</v>
      </c>
    </row>
    <row r="28" spans="2:42" x14ac:dyDescent="0.2">
      <c r="B28" s="15"/>
      <c r="L28" s="78"/>
      <c r="M28" s="79" t="str">
        <f>S28</f>
        <v>Q3 2020</v>
      </c>
      <c r="N28" s="79" t="str">
        <f>T28</f>
        <v>Q3 2019</v>
      </c>
      <c r="O28" s="79" t="str">
        <f t="shared" ref="O28:P28" si="0">U28</f>
        <v>förändring</v>
      </c>
      <c r="P28" s="116" t="str">
        <f t="shared" si="0"/>
        <v>andel</v>
      </c>
      <c r="R28" s="78"/>
      <c r="S28" s="79" t="str">
        <f>[1]Regioner_Västra!S28</f>
        <v>Q3 2020</v>
      </c>
      <c r="T28" s="79" t="str">
        <f>[1]Regioner_Västra!T28</f>
        <v>Q3 2019</v>
      </c>
      <c r="U28" s="85" t="str">
        <f>[1]Regioner_Västra!U28</f>
        <v>förändring</v>
      </c>
      <c r="V28" s="80" t="str">
        <f>[1]Regioner_Västra!V28</f>
        <v>andel</v>
      </c>
    </row>
    <row r="29" spans="2:42" x14ac:dyDescent="0.2">
      <c r="B29" s="15"/>
      <c r="L29" s="81" t="s">
        <v>14</v>
      </c>
      <c r="M29" s="12">
        <f>S37</f>
        <v>151375887.76519918</v>
      </c>
      <c r="N29" s="12">
        <f>T37</f>
        <v>186486997.23078671</v>
      </c>
      <c r="O29" s="117">
        <f>(M29-N29)/N29</f>
        <v>-0.18827644815437627</v>
      </c>
      <c r="P29" s="86">
        <f>M29/SUM($M$29:$M$37)</f>
        <v>9.5366269027313585E-2</v>
      </c>
      <c r="R29" s="81" t="str">
        <f>[1]Regioner_Västra!R29</f>
        <v>Bygg</v>
      </c>
      <c r="S29" s="12">
        <f>[1]Regioner_Västra!S29</f>
        <v>20607408.170000002</v>
      </c>
      <c r="T29" s="12">
        <f>[1]Regioner_Västra!T29</f>
        <v>22969987.077819999</v>
      </c>
      <c r="U29" s="84">
        <f>[1]Regioner_Västra!U29</f>
        <v>-0.10285503861259558</v>
      </c>
      <c r="V29" s="86">
        <f>[1]Regioner_Västra!V29</f>
        <v>1.2982593598685966E-2</v>
      </c>
    </row>
    <row r="30" spans="2:42" x14ac:dyDescent="0.2">
      <c r="B30" s="15"/>
      <c r="L30" s="81" t="s">
        <v>15</v>
      </c>
      <c r="M30" s="12">
        <f>S31+S40+S43</f>
        <v>48604081.463466734</v>
      </c>
      <c r="N30" s="12">
        <f>T31+T40+T43</f>
        <v>74783787.429703161</v>
      </c>
      <c r="O30" s="117">
        <f t="shared" ref="O30:O36" si="1">(M30-N30)/N30</f>
        <v>-0.35007194561849891</v>
      </c>
      <c r="P30" s="86">
        <f t="shared" ref="P30:P36" si="2">M30/SUM($M$29:$M$37)</f>
        <v>3.0620397852662823E-2</v>
      </c>
      <c r="R30" s="81" t="str">
        <f>[1]Regioner_Västra!R30</f>
        <v>Ekonomi/Finans</v>
      </c>
      <c r="S30" s="12">
        <f>[1]Regioner_Västra!S30</f>
        <v>70853599.441666171</v>
      </c>
      <c r="T30" s="12">
        <f>[1]Regioner_Västra!T30</f>
        <v>94384010.72935684</v>
      </c>
      <c r="U30" s="84">
        <f>[1]Regioner_Västra!U30</f>
        <v>-0.24930505819638643</v>
      </c>
      <c r="V30" s="86">
        <f>[1]Regioner_Västra!V30</f>
        <v>4.4637514769778772E-2</v>
      </c>
    </row>
    <row r="31" spans="2:42" x14ac:dyDescent="0.2">
      <c r="B31" s="15"/>
      <c r="L31" s="81" t="s">
        <v>16</v>
      </c>
      <c r="M31" s="12">
        <f>S42</f>
        <v>73606320.738556489</v>
      </c>
      <c r="N31" s="12">
        <f>T42</f>
        <v>108074421.66648145</v>
      </c>
      <c r="O31" s="117">
        <f t="shared" si="1"/>
        <v>-0.3189293118245296</v>
      </c>
      <c r="P31" s="86">
        <f t="shared" si="2"/>
        <v>4.6371719362280649E-2</v>
      </c>
      <c r="R31" s="81" t="str">
        <f>[1]Regioner_Västra!R31</f>
        <v>Försäljning</v>
      </c>
      <c r="S31" s="12">
        <f>[1]Regioner_Västra!S31</f>
        <v>14378862.409327965</v>
      </c>
      <c r="T31" s="12">
        <f>[1]Regioner_Västra!T31</f>
        <v>21776824.898916658</v>
      </c>
      <c r="U31" s="84">
        <f>[1]Regioner_Västra!U31</f>
        <v>-0.33971722342115734</v>
      </c>
      <c r="V31" s="86">
        <f>[1]Regioner_Västra!V31</f>
        <v>9.0586319993159765E-3</v>
      </c>
    </row>
    <row r="32" spans="2:42" x14ac:dyDescent="0.2">
      <c r="B32" s="15"/>
      <c r="L32" s="81" t="s">
        <v>17</v>
      </c>
      <c r="M32" s="12">
        <f>S36</f>
        <v>75997219.516397759</v>
      </c>
      <c r="N32" s="12">
        <f>T36</f>
        <v>136873423.17223802</v>
      </c>
      <c r="O32" s="117">
        <f t="shared" si="1"/>
        <v>-0.44476277603750147</v>
      </c>
      <c r="P32" s="86">
        <f t="shared" si="2"/>
        <v>4.7877977059136281E-2</v>
      </c>
      <c r="R32" s="81" t="str">
        <f>[1]Regioner_Västra!R32</f>
        <v>Försäljning/Marknadsföring</v>
      </c>
      <c r="S32" s="12">
        <f>[1]Regioner_Västra!S32</f>
        <v>0</v>
      </c>
      <c r="T32" s="12">
        <f>[1]Regioner_Västra!T32</f>
        <v>0</v>
      </c>
      <c r="U32" s="84" t="e">
        <f>[1]Regioner_Västra!U32</f>
        <v>#DIV/0!</v>
      </c>
      <c r="V32" s="86">
        <f>[1]Regioner_Västra!V32</f>
        <v>0</v>
      </c>
    </row>
    <row r="33" spans="2:22" x14ac:dyDescent="0.2">
      <c r="B33" s="15"/>
      <c r="L33" s="81" t="s">
        <v>18</v>
      </c>
      <c r="M33" s="12">
        <f>S30</f>
        <v>70853599.441666171</v>
      </c>
      <c r="N33" s="12">
        <f>T30</f>
        <v>94384010.72935684</v>
      </c>
      <c r="O33" s="117">
        <f t="shared" si="1"/>
        <v>-0.24930505819638643</v>
      </c>
      <c r="P33" s="86">
        <f t="shared" si="2"/>
        <v>4.4637514769778765E-2</v>
      </c>
      <c r="R33" s="81" t="str">
        <f>[1]Regioner_Västra!R33</f>
        <v>Hotell/Restaurang/Turism</v>
      </c>
      <c r="S33" s="12">
        <f>[1]Regioner_Västra!S33</f>
        <v>2881891.92</v>
      </c>
      <c r="T33" s="12">
        <f>[1]Regioner_Västra!T33</f>
        <v>11534241.870000001</v>
      </c>
      <c r="U33" s="84">
        <f>[1]Regioner_Västra!U33</f>
        <v>-0.75014466035295657</v>
      </c>
      <c r="V33" s="86">
        <f>[1]Regioner_Västra!V33</f>
        <v>1.8155816240474265E-3</v>
      </c>
    </row>
    <row r="34" spans="2:22" x14ac:dyDescent="0.2">
      <c r="B34" s="15"/>
      <c r="L34" s="81" t="s">
        <v>23</v>
      </c>
      <c r="M34" s="12">
        <f>S34</f>
        <v>71308163.439999998</v>
      </c>
      <c r="N34" s="12">
        <f>T34</f>
        <v>75299835.546000004</v>
      </c>
      <c r="O34" s="117">
        <f t="shared" si="1"/>
        <v>-5.3010369505541999E-2</v>
      </c>
      <c r="P34" s="86">
        <f t="shared" si="2"/>
        <v>4.4923888466377501E-2</v>
      </c>
      <c r="R34" s="81" t="str">
        <f>[1]Regioner_Västra!R34</f>
        <v>Hälso- och sjukvård</v>
      </c>
      <c r="S34" s="12">
        <f>[1]Regioner_Västra!S34</f>
        <v>71308163.439999998</v>
      </c>
      <c r="T34" s="12">
        <f>[1]Regioner_Västra!T34</f>
        <v>75299835.546000004</v>
      </c>
      <c r="U34" s="84">
        <f>[1]Regioner_Västra!U34</f>
        <v>-5.3010369505541999E-2</v>
      </c>
      <c r="V34" s="86">
        <f>[1]Regioner_Västra!V34</f>
        <v>4.4923888466377508E-2</v>
      </c>
    </row>
    <row r="35" spans="2:22" x14ac:dyDescent="0.2">
      <c r="B35" s="15"/>
      <c r="L35" s="81" t="s">
        <v>19</v>
      </c>
      <c r="M35" s="12">
        <f>S35+S29</f>
        <v>565517251.2767005</v>
      </c>
      <c r="N35" s="12">
        <f>T35+T29</f>
        <v>807743530.29987359</v>
      </c>
      <c r="O35" s="117">
        <f t="shared" si="1"/>
        <v>-0.29988018465867122</v>
      </c>
      <c r="P35" s="86">
        <f t="shared" si="2"/>
        <v>0.35627384995749195</v>
      </c>
      <c r="R35" s="81" t="str">
        <f>[1]Regioner_Västra!R35</f>
        <v>Industri/Tillverkning</v>
      </c>
      <c r="S35" s="12">
        <f>[1]Regioner_Västra!S35</f>
        <v>544909843.10670054</v>
      </c>
      <c r="T35" s="12">
        <f>[1]Regioner_Västra!T35</f>
        <v>784773543.22205365</v>
      </c>
      <c r="U35" s="84">
        <f>[1]Regioner_Västra!U35</f>
        <v>-0.30564702669580573</v>
      </c>
      <c r="V35" s="86">
        <f>[1]Regioner_Västra!V35</f>
        <v>0.34329125635880603</v>
      </c>
    </row>
    <row r="36" spans="2:22" x14ac:dyDescent="0.2">
      <c r="B36" s="15"/>
      <c r="L36" s="81" t="s">
        <v>20</v>
      </c>
      <c r="M36" s="12">
        <f>S39</f>
        <v>493419380.75719631</v>
      </c>
      <c r="N36" s="12">
        <f>T39</f>
        <v>539974896.9679507</v>
      </c>
      <c r="O36" s="117">
        <f t="shared" si="1"/>
        <v>-8.6217926929883962E-2</v>
      </c>
      <c r="P36" s="86">
        <f t="shared" si="2"/>
        <v>0.31085244884951335</v>
      </c>
      <c r="R36" s="81" t="str">
        <f>[1]Regioner_Västra!R36</f>
        <v>IT</v>
      </c>
      <c r="S36" s="12">
        <f>[1]Regioner_Västra!S36</f>
        <v>75997219.516397759</v>
      </c>
      <c r="T36" s="12">
        <f>[1]Regioner_Västra!T36</f>
        <v>136873423.17223802</v>
      </c>
      <c r="U36" s="84">
        <f>[1]Regioner_Västra!U36</f>
        <v>-0.44476277603750147</v>
      </c>
      <c r="V36" s="86">
        <f>[1]Regioner_Västra!V36</f>
        <v>4.7877977059136288E-2</v>
      </c>
    </row>
    <row r="37" spans="2:22" ht="13.5" thickBot="1" x14ac:dyDescent="0.25">
      <c r="L37" s="82" t="s">
        <v>21</v>
      </c>
      <c r="M37" s="83">
        <f>S33+S44</f>
        <v>36628675.213027857</v>
      </c>
      <c r="N37" s="83">
        <f>T33+T44</f>
        <v>32922275.58276698</v>
      </c>
      <c r="O37" s="118">
        <f>(M37-N37)/N37</f>
        <v>0.11258029904229876</v>
      </c>
      <c r="P37" s="88">
        <f>M37/SUM($M$29:$M$37)</f>
        <v>2.3075934655444965E-2</v>
      </c>
      <c r="R37" s="81" t="str">
        <f>[1]Regioner_Västra!R37</f>
        <v>Kontor/Administration</v>
      </c>
      <c r="S37" s="12">
        <f>[1]Regioner_Västra!S37</f>
        <v>151375887.76519918</v>
      </c>
      <c r="T37" s="12">
        <f>[1]Regioner_Västra!T37</f>
        <v>186486997.23078671</v>
      </c>
      <c r="U37" s="84">
        <f>[1]Regioner_Västra!U37</f>
        <v>-0.18827644815437627</v>
      </c>
      <c r="V37" s="86">
        <f>[1]Regioner_Västra!V37</f>
        <v>9.5366269027313599E-2</v>
      </c>
    </row>
    <row r="38" spans="2:22" x14ac:dyDescent="0.2">
      <c r="R38" s="81" t="str">
        <f>[1]Regioner_Västra!R38</f>
        <v>Lager/Industri</v>
      </c>
      <c r="S38" s="12">
        <f>[1]Regioner_Västra!S38</f>
        <v>0</v>
      </c>
      <c r="T38" s="12">
        <f>[1]Regioner_Västra!T38</f>
        <v>0</v>
      </c>
      <c r="U38" s="84" t="e">
        <f>[1]Regioner_Västra!U38</f>
        <v>#DIV/0!</v>
      </c>
      <c r="V38" s="86">
        <f>[1]Regioner_Västra!V38</f>
        <v>0</v>
      </c>
    </row>
    <row r="39" spans="2:22" x14ac:dyDescent="0.2">
      <c r="R39" s="81" t="str">
        <f>[1]Regioner_Västra!R39</f>
        <v>Lager/Logistik</v>
      </c>
      <c r="S39" s="12">
        <f>[1]Regioner_Västra!S39</f>
        <v>493419380.75719631</v>
      </c>
      <c r="T39" s="12">
        <f>[1]Regioner_Västra!T39</f>
        <v>539974896.9679507</v>
      </c>
      <c r="U39" s="84">
        <f>[1]Regioner_Västra!U39</f>
        <v>-8.6217926929883962E-2</v>
      </c>
      <c r="V39" s="86">
        <f>[1]Regioner_Västra!V39</f>
        <v>0.31085244884951341</v>
      </c>
    </row>
    <row r="40" spans="2:22" x14ac:dyDescent="0.2">
      <c r="R40" s="81" t="str">
        <f>[1]Regioner_Västra!R40</f>
        <v>Marknadsföring/Information</v>
      </c>
      <c r="S40" s="12">
        <f>[1]Regioner_Västra!S40</f>
        <v>15953938.912119776</v>
      </c>
      <c r="T40" s="12">
        <f>[1]Regioner_Västra!T40</f>
        <v>16972047.840043835</v>
      </c>
      <c r="U40" s="84">
        <f>[1]Regioner_Västra!U40</f>
        <v>-5.9987394421663953E-2</v>
      </c>
      <c r="V40" s="86">
        <f>[1]Regioner_Västra!V40</f>
        <v>1.0050924574582886E-2</v>
      </c>
    </row>
    <row r="41" spans="2:22" x14ac:dyDescent="0.2">
      <c r="B41" s="15"/>
      <c r="R41" s="81" t="str">
        <f>[1]Regioner_Västra!R41</f>
        <v>Pedagogik</v>
      </c>
      <c r="S41" s="12">
        <f>[1]Regioner_Västra!S41</f>
        <v>0</v>
      </c>
      <c r="T41" s="12">
        <f>[1]Regioner_Västra!T41</f>
        <v>0</v>
      </c>
      <c r="U41" s="84" t="e">
        <f>[1]Regioner_Västra!U41</f>
        <v>#DIV/0!</v>
      </c>
      <c r="V41" s="86">
        <f>[1]Regioner_Västra!V41</f>
        <v>0</v>
      </c>
    </row>
    <row r="42" spans="2:22" x14ac:dyDescent="0.2">
      <c r="B42" s="15"/>
      <c r="R42" s="81" t="str">
        <f>[1]Regioner_Västra!R42</f>
        <v>Teknik</v>
      </c>
      <c r="S42" s="12">
        <f>[1]Regioner_Västra!S42</f>
        <v>73606320.738556489</v>
      </c>
      <c r="T42" s="12">
        <f>[1]Regioner_Västra!T42</f>
        <v>108074421.66648145</v>
      </c>
      <c r="U42" s="84">
        <f>[1]Regioner_Västra!U42</f>
        <v>-0.3189293118245296</v>
      </c>
      <c r="V42" s="86">
        <f>[1]Regioner_Västra!V42</f>
        <v>4.6371719362280656E-2</v>
      </c>
    </row>
    <row r="43" spans="2:22" x14ac:dyDescent="0.2">
      <c r="B43" s="15"/>
      <c r="R43" s="81" t="str">
        <f>[1]Regioner_Västra!R43</f>
        <v>Telefoni/Callcenter</v>
      </c>
      <c r="S43" s="12">
        <f>[1]Regioner_Västra!S43</f>
        <v>18271280.142018989</v>
      </c>
      <c r="T43" s="12">
        <f>[1]Regioner_Västra!T43</f>
        <v>36034914.690742671</v>
      </c>
      <c r="U43" s="84">
        <f>[1]Regioner_Västra!U43</f>
        <v>-0.49295619820870951</v>
      </c>
      <c r="V43" s="86">
        <f>[1]Regioner_Västra!V43</f>
        <v>1.1510841278763962E-2</v>
      </c>
    </row>
    <row r="44" spans="2:22" ht="13.5" thickBot="1" x14ac:dyDescent="0.25">
      <c r="R44" s="82" t="str">
        <f>[1]Regioner_Västra!R44</f>
        <v>Övrigt</v>
      </c>
      <c r="S44" s="83">
        <f>[1]Regioner_Västra!S44</f>
        <v>33746783.293027855</v>
      </c>
      <c r="T44" s="83">
        <f>[1]Regioner_Västra!T44</f>
        <v>21388033.712766979</v>
      </c>
      <c r="U44" s="87">
        <f>[1]Regioner_Västra!U44</f>
        <v>0.57783477182774745</v>
      </c>
      <c r="V44" s="88">
        <f>[1]Regioner_Västra!V44</f>
        <v>2.126035303139754E-2</v>
      </c>
    </row>
    <row r="52" spans="2:6" x14ac:dyDescent="0.2">
      <c r="B52" s="15"/>
      <c r="C52" s="15"/>
      <c r="D52" s="15"/>
      <c r="E52" s="15"/>
      <c r="F52" s="15"/>
    </row>
    <row r="79" spans="3:18" x14ac:dyDescent="0.2">
      <c r="L79" s="108" t="s">
        <v>10</v>
      </c>
    </row>
    <row r="80" spans="3:18" x14ac:dyDescent="0.2">
      <c r="C80" s="23" t="str">
        <f>[1]Regioner_Västra!C80</f>
        <v>Tillväxt</v>
      </c>
      <c r="D80" s="23" t="str">
        <f>[1]Regioner_Västra!D80</f>
        <v>Andel</v>
      </c>
      <c r="G80" s="23" t="str">
        <f>[1]Regioner_Västra!G80</f>
        <v>Sorted alphabetically and ranked</v>
      </c>
      <c r="N80" s="14" t="s">
        <v>24</v>
      </c>
      <c r="O80" s="14" t="s">
        <v>25</v>
      </c>
      <c r="R80" s="14" t="s">
        <v>26</v>
      </c>
    </row>
    <row r="81" spans="1:20" x14ac:dyDescent="0.2">
      <c r="A81" s="14">
        <f>[1]Regioner_Västra!A81</f>
        <v>1</v>
      </c>
      <c r="B81" s="15" t="str">
        <f>[1]Regioner_Västra!B81</f>
        <v>Hotell/Restaurang/Turism</v>
      </c>
      <c r="C81" s="46">
        <f>[1]Regioner_Västra!C81</f>
        <v>-0.75014466035295657</v>
      </c>
      <c r="D81" s="48">
        <f>[1]Regioner_Västra!D81</f>
        <v>1.8155816240474265E-3</v>
      </c>
      <c r="E81" s="49"/>
      <c r="G81" s="102">
        <f>[1]Regioner_Västra!G81</f>
        <v>5</v>
      </c>
      <c r="H81" s="15" t="str">
        <f>[1]Regioner_Västra!H81</f>
        <v>Bygg</v>
      </c>
      <c r="I81" s="48">
        <f>[1]Regioner_Västra!I81</f>
        <v>1.2982593598685966E-2</v>
      </c>
      <c r="L81" s="14">
        <v>1</v>
      </c>
      <c r="M81" s="14" t="str">
        <f>VLOOKUP(L81,$R$81:$S$89,2,FALSE)</f>
        <v>Övrigt</v>
      </c>
      <c r="N81" s="46">
        <f>VLOOKUP(M81,$L$29:$P$37,4,FALSE)</f>
        <v>0.11258029904229876</v>
      </c>
      <c r="O81" s="48">
        <f>VLOOKUP(M81,$L$28:$P$37,5,FALSE)</f>
        <v>2.3075934655444965E-2</v>
      </c>
      <c r="R81" s="120">
        <f>RANK(T81,$T$81:$T$89,1)+COUNTIF($T$81:T81,T81)-1</f>
        <v>7</v>
      </c>
      <c r="S81" s="14" t="s">
        <v>14</v>
      </c>
      <c r="T81" s="119">
        <f>VLOOKUP(S81,$L$29:$P$37,5,FALSE)</f>
        <v>9.5366269027313585E-2</v>
      </c>
    </row>
    <row r="82" spans="1:20" x14ac:dyDescent="0.2">
      <c r="A82" s="14">
        <f>[1]Regioner_Västra!A82</f>
        <v>2</v>
      </c>
      <c r="B82" s="15" t="str">
        <f>[1]Regioner_Västra!B82</f>
        <v>Försäljning</v>
      </c>
      <c r="C82" s="46">
        <f>[1]Regioner_Västra!C82</f>
        <v>-0.33971722342115734</v>
      </c>
      <c r="D82" s="48">
        <f>[1]Regioner_Västra!D82</f>
        <v>9.0586319993159765E-3</v>
      </c>
      <c r="E82" s="49"/>
      <c r="G82" s="102">
        <f>[1]Regioner_Västra!G82</f>
        <v>7</v>
      </c>
      <c r="H82" s="15" t="str">
        <f>[1]Regioner_Västra!H82</f>
        <v>Ekonomi/Finans</v>
      </c>
      <c r="I82" s="48">
        <f>[1]Regioner_Västra!I82</f>
        <v>4.4637514769778772E-2</v>
      </c>
      <c r="L82" s="14">
        <v>2</v>
      </c>
      <c r="M82" s="14" t="str">
        <f t="shared" ref="M82:M89" si="3">VLOOKUP(L82,$R$81:$S$89,2,FALSE)</f>
        <v>Försäljning &amp; Kundtjänst</v>
      </c>
      <c r="N82" s="46">
        <f t="shared" ref="N82:N89" si="4">VLOOKUP(M82,$L$29:$P$37,4,FALSE)</f>
        <v>-0.35007194561849891</v>
      </c>
      <c r="O82" s="48">
        <f t="shared" ref="O82:O89" si="5">VLOOKUP(M82,$L$28:$P$37,5,FALSE)</f>
        <v>3.0620397852662823E-2</v>
      </c>
      <c r="R82" s="120">
        <f>RANK(T82,$T$81:$T$89,1)+COUNTIF($T$81:T82,T82)-1</f>
        <v>2</v>
      </c>
      <c r="S82" s="14" t="s">
        <v>15</v>
      </c>
      <c r="T82" s="119">
        <f t="shared" ref="T82:T89" si="6">VLOOKUP(S82,$L$29:$P$37,5,FALSE)</f>
        <v>3.0620397852662823E-2</v>
      </c>
    </row>
    <row r="83" spans="1:20" x14ac:dyDescent="0.2">
      <c r="A83" s="14">
        <f>[1]Regioner_Västra!A83</f>
        <v>3</v>
      </c>
      <c r="B83" s="15" t="str">
        <f>[1]Regioner_Västra!B83</f>
        <v>Marknadsföring/Information</v>
      </c>
      <c r="C83" s="46">
        <f>[1]Regioner_Västra!C83</f>
        <v>-5.9987394421663953E-2</v>
      </c>
      <c r="D83" s="48">
        <f>[1]Regioner_Västra!D83</f>
        <v>1.0050924574582886E-2</v>
      </c>
      <c r="E83" s="49"/>
      <c r="G83" s="102">
        <f>[1]Regioner_Västra!G83</f>
        <v>2</v>
      </c>
      <c r="H83" s="15" t="str">
        <f>[1]Regioner_Västra!H83</f>
        <v>Försäljning</v>
      </c>
      <c r="I83" s="48">
        <f>[1]Regioner_Västra!I83</f>
        <v>9.0586319993159765E-3</v>
      </c>
      <c r="L83" s="14">
        <v>3</v>
      </c>
      <c r="M83" s="14" t="str">
        <f t="shared" si="3"/>
        <v>Ekonomi &amp; Finans</v>
      </c>
      <c r="N83" s="46">
        <f t="shared" si="4"/>
        <v>-0.24930505819638643</v>
      </c>
      <c r="O83" s="48">
        <f t="shared" si="5"/>
        <v>4.4637514769778765E-2</v>
      </c>
      <c r="R83" s="120">
        <f>RANK(T83,$T$81:$T$89,1)+COUNTIF($T$81:T83,T83)-1</f>
        <v>5</v>
      </c>
      <c r="S83" s="14" t="s">
        <v>16</v>
      </c>
      <c r="T83" s="119">
        <f t="shared" si="6"/>
        <v>4.6371719362280649E-2</v>
      </c>
    </row>
    <row r="84" spans="1:20" x14ac:dyDescent="0.2">
      <c r="A84" s="14">
        <f>[1]Regioner_Västra!A84</f>
        <v>4</v>
      </c>
      <c r="B84" s="15" t="str">
        <f>[1]Regioner_Västra!B84</f>
        <v>Telefoni/Callcenter</v>
      </c>
      <c r="C84" s="46">
        <f>[1]Regioner_Västra!C84</f>
        <v>-0.49295619820870951</v>
      </c>
      <c r="D84" s="48">
        <f>[1]Regioner_Västra!D84</f>
        <v>1.1510841278763962E-2</v>
      </c>
      <c r="E84" s="49"/>
      <c r="G84" s="102">
        <f>[1]Regioner_Västra!G84</f>
        <v>8</v>
      </c>
      <c r="H84" s="15" t="str">
        <f>[1]Regioner_Västra!H84</f>
        <v>Hälso- och sjukvård</v>
      </c>
      <c r="I84" s="48">
        <f>[1]Regioner_Västra!I84</f>
        <v>4.4923888466377508E-2</v>
      </c>
      <c r="L84" s="14">
        <v>4</v>
      </c>
      <c r="M84" s="14" t="str">
        <f t="shared" si="3"/>
        <v>Hälso- &amp; sjukvård/Omsorg</v>
      </c>
      <c r="N84" s="46">
        <f t="shared" si="4"/>
        <v>-5.3010369505541999E-2</v>
      </c>
      <c r="O84" s="48">
        <f t="shared" si="5"/>
        <v>4.4923888466377501E-2</v>
      </c>
      <c r="R84" s="120">
        <f>RANK(T84,$T$81:$T$89,1)+COUNTIF($T$81:T84,T84)-1</f>
        <v>6</v>
      </c>
      <c r="S84" s="14" t="s">
        <v>17</v>
      </c>
      <c r="T84" s="119">
        <f t="shared" si="6"/>
        <v>4.7877977059136281E-2</v>
      </c>
    </row>
    <row r="85" spans="1:20" x14ac:dyDescent="0.2">
      <c r="A85" s="14">
        <f>[1]Regioner_Västra!A85</f>
        <v>5</v>
      </c>
      <c r="B85" s="15" t="str">
        <f>[1]Regioner_Västra!B85</f>
        <v>Bygg</v>
      </c>
      <c r="C85" s="46">
        <f>[1]Regioner_Västra!C85</f>
        <v>-0.10285503861259558</v>
      </c>
      <c r="D85" s="48">
        <f>[1]Regioner_Västra!D85</f>
        <v>1.2982593598685966E-2</v>
      </c>
      <c r="E85" s="49"/>
      <c r="G85" s="102">
        <f>[1]Regioner_Västra!G85</f>
        <v>1</v>
      </c>
      <c r="H85" s="15" t="str">
        <f>[1]Regioner_Västra!H85</f>
        <v>Hotell/Restaurang/Turism</v>
      </c>
      <c r="I85" s="48">
        <f>[1]Regioner_Västra!I85</f>
        <v>1.8155816240474265E-3</v>
      </c>
      <c r="L85" s="14">
        <v>5</v>
      </c>
      <c r="M85" s="14" t="str">
        <f t="shared" si="3"/>
        <v>Teknik</v>
      </c>
      <c r="N85" s="46">
        <f t="shared" si="4"/>
        <v>-0.3189293118245296</v>
      </c>
      <c r="O85" s="48">
        <f t="shared" si="5"/>
        <v>4.6371719362280649E-2</v>
      </c>
      <c r="R85" s="120">
        <f>RANK(T85,$T$81:$T$89,1)+COUNTIF($T$81:T85,T85)-1</f>
        <v>3</v>
      </c>
      <c r="S85" s="14" t="s">
        <v>18</v>
      </c>
      <c r="T85" s="119">
        <f t="shared" si="6"/>
        <v>4.4637514769778765E-2</v>
      </c>
    </row>
    <row r="86" spans="1:20" x14ac:dyDescent="0.2">
      <c r="A86" s="14">
        <f>[1]Regioner_Västra!A86</f>
        <v>6</v>
      </c>
      <c r="B86" s="15" t="str">
        <f>[1]Regioner_Västra!B86</f>
        <v>Övrigt</v>
      </c>
      <c r="C86" s="46">
        <f>[1]Regioner_Västra!C86</f>
        <v>0.57783477182774745</v>
      </c>
      <c r="D86" s="48">
        <f>[1]Regioner_Västra!D86</f>
        <v>2.126035303139754E-2</v>
      </c>
      <c r="E86" s="49"/>
      <c r="G86" s="102">
        <f>[1]Regioner_Västra!G86</f>
        <v>13</v>
      </c>
      <c r="H86" s="23" t="str">
        <f>[1]Regioner_Västra!H86</f>
        <v>Industri/Tillverkning</v>
      </c>
      <c r="I86" s="48">
        <f>[1]Regioner_Västra!I86</f>
        <v>0.34329125635880603</v>
      </c>
      <c r="L86" s="14">
        <v>6</v>
      </c>
      <c r="M86" s="14" t="str">
        <f t="shared" si="3"/>
        <v>IT</v>
      </c>
      <c r="N86" s="46">
        <f t="shared" si="4"/>
        <v>-0.44476277603750147</v>
      </c>
      <c r="O86" s="48">
        <f t="shared" si="5"/>
        <v>4.7877977059136281E-2</v>
      </c>
      <c r="R86" s="120">
        <f>RANK(T86,$T$81:$T$89,1)+COUNTIF($T$81:T86,T86)-1</f>
        <v>4</v>
      </c>
      <c r="S86" s="14" t="s">
        <v>23</v>
      </c>
      <c r="T86" s="119">
        <f t="shared" si="6"/>
        <v>4.4923888466377501E-2</v>
      </c>
    </row>
    <row r="87" spans="1:20" x14ac:dyDescent="0.2">
      <c r="A87" s="14">
        <f>[1]Regioner_Västra!A87</f>
        <v>7</v>
      </c>
      <c r="B87" s="15" t="str">
        <f>[1]Regioner_Västra!B87</f>
        <v>Ekonomi/Finans</v>
      </c>
      <c r="C87" s="46">
        <f>[1]Regioner_Västra!C87</f>
        <v>-0.24930505819638643</v>
      </c>
      <c r="D87" s="48">
        <f>[1]Regioner_Västra!D87</f>
        <v>4.4637514769778772E-2</v>
      </c>
      <c r="E87" s="49"/>
      <c r="G87" s="102">
        <f>[1]Regioner_Västra!G87</f>
        <v>10</v>
      </c>
      <c r="H87" s="15" t="str">
        <f>[1]Regioner_Västra!H87</f>
        <v>IT</v>
      </c>
      <c r="I87" s="48">
        <f>[1]Regioner_Västra!I87</f>
        <v>4.7877977059136288E-2</v>
      </c>
      <c r="L87" s="14">
        <v>7</v>
      </c>
      <c r="M87" s="14" t="str">
        <f t="shared" si="3"/>
        <v>Administration &amp; Service</v>
      </c>
      <c r="N87" s="46">
        <f t="shared" si="4"/>
        <v>-0.18827644815437627</v>
      </c>
      <c r="O87" s="48">
        <f t="shared" si="5"/>
        <v>9.5366269027313585E-2</v>
      </c>
      <c r="R87" s="120">
        <f>RANK(T87,$T$81:$T$89,1)+COUNTIF($T$81:T87,T87)-1</f>
        <v>9</v>
      </c>
      <c r="S87" s="14" t="s">
        <v>19</v>
      </c>
      <c r="T87" s="119">
        <f t="shared" si="6"/>
        <v>0.35627384995749195</v>
      </c>
    </row>
    <row r="88" spans="1:20" x14ac:dyDescent="0.2">
      <c r="A88" s="14">
        <f>[1]Regioner_Västra!A88</f>
        <v>8</v>
      </c>
      <c r="B88" s="15" t="str">
        <f>[1]Regioner_Västra!B88</f>
        <v>Hälso- och sjukvård</v>
      </c>
      <c r="C88" s="46">
        <f>[1]Regioner_Västra!C88</f>
        <v>-5.3010369505541999E-2</v>
      </c>
      <c r="D88" s="48">
        <f>[1]Regioner_Västra!D88</f>
        <v>4.4923888466377508E-2</v>
      </c>
      <c r="E88" s="49"/>
      <c r="G88" s="102">
        <f>[1]Regioner_Västra!G88</f>
        <v>11</v>
      </c>
      <c r="H88" s="15" t="str">
        <f>[1]Regioner_Västra!H88</f>
        <v>Kontor/Administration</v>
      </c>
      <c r="I88" s="48">
        <f>[1]Regioner_Västra!I88</f>
        <v>9.5366269027313599E-2</v>
      </c>
      <c r="L88" s="14">
        <v>8</v>
      </c>
      <c r="M88" s="14" t="str">
        <f t="shared" si="3"/>
        <v>Lager &amp; Logistik</v>
      </c>
      <c r="N88" s="46">
        <f t="shared" si="4"/>
        <v>-8.6217926929883962E-2</v>
      </c>
      <c r="O88" s="48">
        <f t="shared" si="5"/>
        <v>0.31085244884951335</v>
      </c>
      <c r="R88" s="120">
        <f>RANK(T88,$T$81:$T$89,1)+COUNTIF($T$81:T88,T88)-1</f>
        <v>8</v>
      </c>
      <c r="S88" s="14" t="s">
        <v>20</v>
      </c>
      <c r="T88" s="119">
        <f t="shared" si="6"/>
        <v>0.31085244884951335</v>
      </c>
    </row>
    <row r="89" spans="1:20" x14ac:dyDescent="0.2">
      <c r="A89" s="14">
        <f>[1]Regioner_Västra!A89</f>
        <v>9</v>
      </c>
      <c r="B89" s="15" t="str">
        <f>[1]Regioner_Västra!B89</f>
        <v>Teknik</v>
      </c>
      <c r="C89" s="46">
        <f>[1]Regioner_Västra!C89</f>
        <v>-0.3189293118245296</v>
      </c>
      <c r="D89" s="48">
        <f>[1]Regioner_Västra!D89</f>
        <v>4.6371719362280656E-2</v>
      </c>
      <c r="E89" s="49"/>
      <c r="G89" s="102">
        <f>[1]Regioner_Västra!G89</f>
        <v>12</v>
      </c>
      <c r="H89" s="15" t="str">
        <f>[1]Regioner_Västra!H89</f>
        <v>Lager/Logistik</v>
      </c>
      <c r="I89" s="48">
        <f>[1]Regioner_Västra!I89</f>
        <v>0.31085244884951341</v>
      </c>
      <c r="L89" s="14">
        <v>9</v>
      </c>
      <c r="M89" s="14" t="str">
        <f t="shared" si="3"/>
        <v>Industri &amp; Tillverkning</v>
      </c>
      <c r="N89" s="46">
        <f t="shared" si="4"/>
        <v>-0.29988018465867122</v>
      </c>
      <c r="O89" s="48">
        <f t="shared" si="5"/>
        <v>0.35627384995749195</v>
      </c>
      <c r="R89" s="120">
        <f>RANK(T89,$T$81:$T$89,1)+COUNTIF($T$81:T89,T89)-1</f>
        <v>1</v>
      </c>
      <c r="S89" s="14" t="s">
        <v>21</v>
      </c>
      <c r="T89" s="119">
        <f t="shared" si="6"/>
        <v>2.3075934655444965E-2</v>
      </c>
    </row>
    <row r="90" spans="1:20" x14ac:dyDescent="0.2">
      <c r="A90" s="14">
        <f>[1]Regioner_Västra!A90</f>
        <v>10</v>
      </c>
      <c r="B90" s="15" t="str">
        <f>[1]Regioner_Västra!B90</f>
        <v>IT</v>
      </c>
      <c r="C90" s="46">
        <f>[1]Regioner_Västra!C90</f>
        <v>-0.44476277603750147</v>
      </c>
      <c r="D90" s="48">
        <f>[1]Regioner_Västra!D90</f>
        <v>4.7877977059136288E-2</v>
      </c>
      <c r="E90" s="49"/>
      <c r="G90" s="102">
        <f>[1]Regioner_Västra!G90</f>
        <v>3</v>
      </c>
      <c r="H90" s="23" t="str">
        <f>[1]Regioner_Västra!H90</f>
        <v>Marknadsföring/Information</v>
      </c>
      <c r="I90" s="48">
        <f>[1]Regioner_Västra!I90</f>
        <v>1.0050924574582886E-2</v>
      </c>
    </row>
    <row r="91" spans="1:20" x14ac:dyDescent="0.2">
      <c r="A91" s="14">
        <f>[1]Regioner_Västra!A91</f>
        <v>11</v>
      </c>
      <c r="B91" s="15" t="str">
        <f>[1]Regioner_Västra!B91</f>
        <v>Kontor/Administration</v>
      </c>
      <c r="C91" s="46">
        <f>[1]Regioner_Västra!C91</f>
        <v>-0.18827644815437627</v>
      </c>
      <c r="D91" s="48">
        <f>[1]Regioner_Västra!D91</f>
        <v>9.5366269027313599E-2</v>
      </c>
      <c r="E91" s="49"/>
      <c r="G91" s="102">
        <f>[1]Regioner_Västra!G91</f>
        <v>9</v>
      </c>
      <c r="H91" s="15" t="str">
        <f>[1]Regioner_Västra!H91</f>
        <v>Teknik</v>
      </c>
      <c r="I91" s="48">
        <f>[1]Regioner_Västra!I91</f>
        <v>4.6371719362280656E-2</v>
      </c>
    </row>
    <row r="92" spans="1:20" x14ac:dyDescent="0.2">
      <c r="A92" s="14">
        <f>[1]Regioner_Västra!A92</f>
        <v>12</v>
      </c>
      <c r="B92" s="15" t="str">
        <f>[1]Regioner_Västra!B92</f>
        <v>Lager/Logistik</v>
      </c>
      <c r="C92" s="46">
        <f>[1]Regioner_Västra!C92</f>
        <v>-8.6217926929883962E-2</v>
      </c>
      <c r="D92" s="48">
        <f>[1]Regioner_Västra!D92</f>
        <v>0.31085244884951341</v>
      </c>
      <c r="E92" s="49"/>
      <c r="G92" s="102">
        <f>[1]Regioner_Västra!G92</f>
        <v>4</v>
      </c>
      <c r="H92" s="15" t="str">
        <f>[1]Regioner_Västra!H92</f>
        <v>Telefoni/Callcenter</v>
      </c>
      <c r="I92" s="48">
        <f>[1]Regioner_Västra!I92</f>
        <v>1.1510841278763962E-2</v>
      </c>
    </row>
    <row r="93" spans="1:20" x14ac:dyDescent="0.2">
      <c r="A93" s="14">
        <f>[1]Regioner_Västra!A93</f>
        <v>13</v>
      </c>
      <c r="B93" s="15" t="str">
        <f>[1]Regioner_Västra!B93</f>
        <v>Industri/Tillverkning</v>
      </c>
      <c r="C93" s="46">
        <f>[1]Regioner_Västra!C93</f>
        <v>-0.30564702669580573</v>
      </c>
      <c r="D93" s="48">
        <f>[1]Regioner_Västra!D93</f>
        <v>0.34329125635880603</v>
      </c>
      <c r="E93" s="49"/>
      <c r="G93" s="102">
        <f>[1]Regioner_Västra!G93</f>
        <v>6</v>
      </c>
      <c r="H93" s="15" t="str">
        <f>[1]Regioner_Västra!H93</f>
        <v>Övrigt</v>
      </c>
      <c r="I93" s="48">
        <f>[1]Regioner_Västra!I93</f>
        <v>2.126035303139754E-2</v>
      </c>
    </row>
    <row r="94" spans="1:20" x14ac:dyDescent="0.2">
      <c r="B94" s="15"/>
      <c r="C94" s="46"/>
      <c r="D94" s="48"/>
      <c r="E94" s="49"/>
    </row>
    <row r="95" spans="1:20" x14ac:dyDescent="0.2">
      <c r="B95" s="23" t="s">
        <v>2</v>
      </c>
    </row>
    <row r="96" spans="1:20" ht="13.5" thickBot="1" x14ac:dyDescent="0.25"/>
    <row r="97" spans="1:14" ht="18" x14ac:dyDescent="0.25">
      <c r="A97" s="60"/>
      <c r="B97" s="145" t="str">
        <f>[1]Regioner_Västra!B97</f>
        <v>Omsättning Västra Sverige 2020</v>
      </c>
      <c r="C97" s="131"/>
      <c r="D97" s="131"/>
      <c r="E97" s="131"/>
      <c r="F97" s="131"/>
      <c r="G97" s="146"/>
      <c r="I97" s="14" t="str">
        <f>[1]Regioner_Västra!I97</f>
        <v>Omsättning Västra Sverige 2019</v>
      </c>
    </row>
    <row r="98" spans="1:14" x14ac:dyDescent="0.2">
      <c r="A98" s="60"/>
      <c r="B98" s="26"/>
      <c r="C98" s="31" t="str">
        <f>[1]Regioner_Västra!C98</f>
        <v>Entreprenad</v>
      </c>
      <c r="D98" s="31" t="str">
        <f>[1]Regioner_Västra!D98</f>
        <v>Omställning</v>
      </c>
      <c r="E98" s="31" t="str">
        <f>[1]Regioner_Västra!E98</f>
        <v>Rekrytering</v>
      </c>
      <c r="F98" s="31" t="str">
        <f>[1]Regioner_Västra!F98</f>
        <v>Uthyrning</v>
      </c>
      <c r="G98" s="53" t="str">
        <f>[1]Regioner_Västra!G98</f>
        <v>Totalt</v>
      </c>
      <c r="J98" s="14" t="str">
        <f>[1]Regioner_Västra!J98</f>
        <v>Entreprenad</v>
      </c>
      <c r="K98" s="14" t="str">
        <f>[1]Regioner_Västra!K98</f>
        <v>Omställning</v>
      </c>
      <c r="L98" s="14" t="str">
        <f>[1]Regioner_Västra!L98</f>
        <v>Rekrytering</v>
      </c>
      <c r="M98" s="14" t="str">
        <f>[1]Regioner_Västra!M98</f>
        <v>Uthyrning</v>
      </c>
      <c r="N98" s="14" t="str">
        <f>[1]Regioner_Västra!N98</f>
        <v>Totalt</v>
      </c>
    </row>
    <row r="99" spans="1:14" ht="3.75" customHeight="1" x14ac:dyDescent="0.2">
      <c r="A99" s="60"/>
      <c r="B99" s="28"/>
      <c r="C99" s="29"/>
      <c r="D99" s="29"/>
      <c r="E99" s="29"/>
      <c r="F99" s="29"/>
      <c r="G99" s="59"/>
    </row>
    <row r="100" spans="1:14" x14ac:dyDescent="0.2">
      <c r="A100" s="60"/>
      <c r="B100" s="136" t="str">
        <f>[1]Regioner_Västra!B100</f>
        <v>Omsättning i urvalet, Mkr</v>
      </c>
      <c r="C100" s="137"/>
      <c r="D100" s="137"/>
      <c r="E100" s="137"/>
      <c r="F100" s="137"/>
      <c r="G100" s="147"/>
      <c r="I100" s="14" t="str">
        <f>[1]Regioner_Västra!I100</f>
        <v>Omsättning i urvalet, Mkr</v>
      </c>
    </row>
    <row r="101" spans="1:14" ht="13.5" thickBot="1" x14ac:dyDescent="0.25">
      <c r="A101" s="60"/>
      <c r="B101" s="55" t="str">
        <f>[1]Regioner_Västra!B101</f>
        <v>Kv 1</v>
      </c>
      <c r="C101" s="34">
        <f>[1]Regioner_Västra!C101</f>
        <v>57.69146207</v>
      </c>
      <c r="D101" s="34">
        <f>[1]Regioner_Västra!D101</f>
        <v>28.657892293750002</v>
      </c>
      <c r="E101" s="34">
        <f>[1]Regioner_Västra!E101</f>
        <v>40.385874360000003</v>
      </c>
      <c r="F101" s="34">
        <f>[1]Regioner_Västra!F101</f>
        <v>1776.1509684683051</v>
      </c>
      <c r="G101" s="52">
        <f>[1]Regioner_Västra!G101</f>
        <v>1902.8861971920553</v>
      </c>
      <c r="I101" s="14" t="str">
        <f>[1]Regioner_Västra!I101</f>
        <v>Kv 1</v>
      </c>
      <c r="J101" s="14">
        <f>[1]Regioner_Västra!J101</f>
        <v>89.861179859999993</v>
      </c>
      <c r="K101" s="14">
        <f>[1]Regioner_Västra!K101</f>
        <v>22.28408911</v>
      </c>
      <c r="L101" s="14">
        <f>[1]Regioner_Västra!L101</f>
        <v>64.546261490000006</v>
      </c>
      <c r="M101" s="14">
        <f>[1]Regioner_Västra!M101</f>
        <v>2066.2103500779153</v>
      </c>
      <c r="N101" s="14">
        <f>[1]Regioner_Västra!N101</f>
        <v>2242.9018805379151</v>
      </c>
    </row>
    <row r="102" spans="1:14" ht="13.5" thickBot="1" x14ac:dyDescent="0.25">
      <c r="A102" s="60"/>
      <c r="B102" s="56" t="str">
        <f>[1]Regioner_Västra!B102</f>
        <v>Kv 2</v>
      </c>
      <c r="C102" s="34">
        <f>[1]Regioner_Västra!C102</f>
        <v>37.63747583</v>
      </c>
      <c r="D102" s="34">
        <f>[1]Regioner_Västra!D102</f>
        <v>27.100765939999999</v>
      </c>
      <c r="E102" s="34">
        <f>[1]Regioner_Västra!E102</f>
        <v>23.834821029993936</v>
      </c>
      <c r="F102" s="34">
        <f>[1]Regioner_Västra!F102</f>
        <v>1373.8494347005458</v>
      </c>
      <c r="G102" s="52">
        <f>[1]Regioner_Västra!G102</f>
        <v>1462.4224975005397</v>
      </c>
      <c r="I102" s="14" t="str">
        <f>[1]Regioner_Västra!I102</f>
        <v>Kv 2</v>
      </c>
      <c r="J102" s="14">
        <f>[1]Regioner_Västra!J102</f>
        <v>87.557505000000006</v>
      </c>
      <c r="K102" s="14">
        <f>[1]Regioner_Västra!K102</f>
        <v>27.436955740000002</v>
      </c>
      <c r="L102" s="14">
        <f>[1]Regioner_Västra!L102</f>
        <v>66.276199454999997</v>
      </c>
      <c r="M102" s="14">
        <f>[1]Regioner_Västra!M102</f>
        <v>2099.4665688470159</v>
      </c>
      <c r="N102" s="14">
        <f>[1]Regioner_Västra!N102</f>
        <v>2280.7372290420162</v>
      </c>
    </row>
    <row r="103" spans="1:14" ht="13.5" thickBot="1" x14ac:dyDescent="0.25">
      <c r="A103" s="60"/>
      <c r="B103" s="56" t="str">
        <f>[1]Regioner_Västra!B103</f>
        <v>Kv 3</v>
      </c>
      <c r="C103" s="34">
        <f>[1]Regioner_Västra!C103</f>
        <v>99.465422000000004</v>
      </c>
      <c r="D103" s="34">
        <f>[1]Regioner_Västra!D103</f>
        <v>36.624314502499999</v>
      </c>
      <c r="E103" s="34">
        <f>[1]Regioner_Västra!E103</f>
        <v>47.528449277028059</v>
      </c>
      <c r="F103" s="34">
        <f>[1]Regioner_Västra!F103</f>
        <v>1403.6923938326831</v>
      </c>
      <c r="G103" s="52">
        <f>[1]Regioner_Västra!G103</f>
        <v>1587.3105796122113</v>
      </c>
      <c r="I103" s="14" t="str">
        <f>[1]Regioner_Västra!I103</f>
        <v>Kv 3</v>
      </c>
      <c r="J103" s="14">
        <f>[1]Regioner_Västra!J103</f>
        <v>49.318114580000007</v>
      </c>
      <c r="K103" s="14">
        <f>[1]Regioner_Västra!K103</f>
        <v>17.494477485000001</v>
      </c>
      <c r="L103" s="14">
        <f>[1]Regioner_Västra!L103</f>
        <v>45.541315537999999</v>
      </c>
      <c r="M103" s="14">
        <f>[1]Regioner_Västra!M103</f>
        <v>1944.1892710221573</v>
      </c>
      <c r="N103" s="14">
        <f>[1]Regioner_Västra!N103</f>
        <v>2056.543178625157</v>
      </c>
    </row>
    <row r="104" spans="1:14" ht="13.5" thickBot="1" x14ac:dyDescent="0.25">
      <c r="A104" s="60"/>
      <c r="B104" s="57" t="str">
        <f>[1]Regioner_Västra!B104</f>
        <v>Kv 4</v>
      </c>
      <c r="C104" s="34" t="str">
        <f>[1]Regioner_Västra!C104</f>
        <v/>
      </c>
      <c r="D104" s="34" t="str">
        <f>[1]Regioner_Västra!D104</f>
        <v/>
      </c>
      <c r="E104" s="34" t="str">
        <f>[1]Regioner_Västra!E104</f>
        <v/>
      </c>
      <c r="F104" s="34" t="str">
        <f>[1]Regioner_Västra!F104</f>
        <v/>
      </c>
      <c r="G104" s="52" t="str">
        <f>[1]Regioner_Västra!G104</f>
        <v/>
      </c>
      <c r="I104" s="14" t="str">
        <f>[1]Regioner_Västra!I104</f>
        <v>Kv 4</v>
      </c>
      <c r="J104" s="14">
        <f>[1]Regioner_Västra!J104</f>
        <v>61.04959573</v>
      </c>
      <c r="K104" s="14">
        <f>[1]Regioner_Västra!K104</f>
        <v>26.574537076864402</v>
      </c>
      <c r="L104" s="14">
        <f>[1]Regioner_Västra!L104</f>
        <v>72.473361385600001</v>
      </c>
      <c r="M104" s="14">
        <f>[1]Regioner_Västra!M104</f>
        <v>1914.570804188045</v>
      </c>
      <c r="N104" s="14">
        <f>[1]Regioner_Västra!N104</f>
        <v>2074.6682983805094</v>
      </c>
    </row>
    <row r="105" spans="1:14" ht="13.5" thickBot="1" x14ac:dyDescent="0.25">
      <c r="A105" s="60"/>
      <c r="B105" s="38" t="str">
        <f>[1]Regioner_Västra!B105</f>
        <v>Ack.</v>
      </c>
      <c r="C105" s="39">
        <f>[1]Regioner_Västra!C105</f>
        <v>194.79435990000002</v>
      </c>
      <c r="D105" s="39">
        <f>[1]Regioner_Västra!D105</f>
        <v>92.382972736249997</v>
      </c>
      <c r="E105" s="39">
        <f>[1]Regioner_Västra!E105</f>
        <v>111.74914466702199</v>
      </c>
      <c r="F105" s="39">
        <f>[1]Regioner_Västra!F105</f>
        <v>4553.692797001534</v>
      </c>
      <c r="G105" s="39">
        <f>[1]Regioner_Västra!G105</f>
        <v>4952.6192743048068</v>
      </c>
      <c r="I105" s="14" t="str">
        <f>[1]Regioner_Västra!I105</f>
        <v>Ack.</v>
      </c>
      <c r="J105" s="14">
        <f>[1]Regioner_Västra!J105</f>
        <v>287.78639516999999</v>
      </c>
      <c r="K105" s="14">
        <f>[1]Regioner_Västra!K105</f>
        <v>93.790059411864405</v>
      </c>
      <c r="L105" s="14">
        <f>[1]Regioner_Västra!L105</f>
        <v>248.8371378686</v>
      </c>
      <c r="M105" s="14">
        <f>[1]Regioner_Västra!M105</f>
        <v>8024.4369941351342</v>
      </c>
      <c r="N105" s="14">
        <f>[1]Regioner_Västra!N105</f>
        <v>8654.8505865855986</v>
      </c>
    </row>
    <row r="106" spans="1:14" x14ac:dyDescent="0.2">
      <c r="A106" s="60"/>
      <c r="B106" s="136" t="str">
        <f>[1]Regioner_Västra!B106</f>
        <v>Jämförelse mot 2019</v>
      </c>
      <c r="C106" s="137"/>
      <c r="D106" s="137"/>
      <c r="E106" s="137"/>
      <c r="F106" s="137"/>
      <c r="G106" s="147"/>
    </row>
    <row r="107" spans="1:14" ht="13.5" thickBot="1" x14ac:dyDescent="0.25">
      <c r="A107" s="60"/>
      <c r="B107" s="55" t="str">
        <f>[1]Regioner_Västra!B107</f>
        <v>Kv 1</v>
      </c>
      <c r="C107" s="40">
        <f>[1]Regioner_Västra!C107</f>
        <v>-0.35799349441125838</v>
      </c>
      <c r="D107" s="40">
        <f>[1]Regioner_Västra!D107</f>
        <v>0.28602484724806421</v>
      </c>
      <c r="E107" s="40">
        <f>[1]Regioner_Västra!E107</f>
        <v>-0.37431117732113905</v>
      </c>
      <c r="F107" s="40">
        <f>[1]Regioner_Västra!F107</f>
        <v>-0.14038230986437183</v>
      </c>
      <c r="G107" s="50">
        <f>[1]Regioner_Västra!G107</f>
        <v>-0.15159632541050516</v>
      </c>
    </row>
    <row r="108" spans="1:14" ht="13.5" thickBot="1" x14ac:dyDescent="0.25">
      <c r="A108" s="60"/>
      <c r="B108" s="56" t="str">
        <f>[1]Regioner_Västra!B108</f>
        <v>Kv 2</v>
      </c>
      <c r="C108" s="40">
        <f>[1]Regioner_Västra!C108</f>
        <v>-0.57013992312823447</v>
      </c>
      <c r="D108" s="40">
        <f>[1]Regioner_Västra!D108</f>
        <v>-1.2253174265608346E-2</v>
      </c>
      <c r="E108" s="40">
        <f>[1]Regioner_Västra!E108</f>
        <v>-0.64037133652817213</v>
      </c>
      <c r="F108" s="40">
        <f>[1]Regioner_Västra!F108</f>
        <v>-0.34561976118770221</v>
      </c>
      <c r="G108" s="50">
        <f>[1]Regioner_Västra!G108</f>
        <v>-0.35879395535854663</v>
      </c>
    </row>
    <row r="109" spans="1:14" ht="13.5" thickBot="1" x14ac:dyDescent="0.25">
      <c r="A109" s="60"/>
      <c r="B109" s="56" t="str">
        <f>[1]Regioner_Västra!B109</f>
        <v>Kv 3</v>
      </c>
      <c r="C109" s="40">
        <f>[1]Regioner_Västra!C109</f>
        <v>1.0168131496319663</v>
      </c>
      <c r="D109" s="40">
        <f>[1]Regioner_Västra!D109</f>
        <v>1.093478615403185</v>
      </c>
      <c r="E109" s="40">
        <f>[1]Regioner_Västra!E109</f>
        <v>4.3633648162183292E-2</v>
      </c>
      <c r="F109" s="40">
        <f>[1]Regioner_Västra!F109</f>
        <v>-0.27800630589083952</v>
      </c>
      <c r="G109" s="50">
        <f>[1]Regioner_Västra!G109</f>
        <v>-0.22816569274593967</v>
      </c>
    </row>
    <row r="110" spans="1:14" ht="13.5" thickBot="1" x14ac:dyDescent="0.25">
      <c r="A110" s="60"/>
      <c r="B110" s="57" t="str">
        <f>[1]Regioner_Västra!B110</f>
        <v>Kv 4</v>
      </c>
      <c r="C110" s="40" t="str">
        <f>[1]Regioner_Västra!C110</f>
        <v/>
      </c>
      <c r="D110" s="40" t="str">
        <f>[1]Regioner_Västra!D110</f>
        <v/>
      </c>
      <c r="E110" s="40" t="str">
        <f>[1]Regioner_Västra!E110</f>
        <v/>
      </c>
      <c r="F110" s="40" t="str">
        <f>[1]Regioner_Västra!F110</f>
        <v/>
      </c>
      <c r="G110" s="50" t="str">
        <f>[1]Regioner_Västra!G110</f>
        <v/>
      </c>
    </row>
    <row r="111" spans="1:14" ht="13.5" thickBot="1" x14ac:dyDescent="0.25">
      <c r="A111" s="60"/>
      <c r="B111" s="38" t="str">
        <f>[1]Regioner_Västra!B111</f>
        <v>Ack.</v>
      </c>
      <c r="C111" s="42">
        <f>[1]Regioner_Västra!C111</f>
        <v>-0.1408789381295501</v>
      </c>
      <c r="D111" s="42">
        <f>[1]Regioner_Västra!D111</f>
        <v>0.37442914265868876</v>
      </c>
      <c r="E111" s="42">
        <f>[1]Regioner_Västra!E111</f>
        <v>-0.36637133262003097</v>
      </c>
      <c r="F111" s="42">
        <f>[1]Regioner_Västra!F111</f>
        <v>-0.25469844094229355</v>
      </c>
      <c r="G111" s="42">
        <f>[1]Regioner_Västra!G111</f>
        <v>-0.2473431498725609</v>
      </c>
    </row>
    <row r="112" spans="1:14" x14ac:dyDescent="0.2">
      <c r="A112" s="60"/>
      <c r="B112" s="136" t="str">
        <f>[1]Regioner_Västra!B112</f>
        <v>Andel av total omsättning</v>
      </c>
      <c r="C112" s="136"/>
      <c r="D112" s="136"/>
      <c r="E112" s="136"/>
      <c r="F112" s="136"/>
      <c r="G112" s="144"/>
    </row>
    <row r="113" spans="1:7" ht="13.5" thickBot="1" x14ac:dyDescent="0.25">
      <c r="A113" s="60"/>
      <c r="B113" s="55" t="str">
        <f>[1]Regioner_Västra!B113</f>
        <v>Kv 1</v>
      </c>
      <c r="C113" s="40">
        <f>[1]Regioner_Västra!C113</f>
        <v>3.0317873005296328E-2</v>
      </c>
      <c r="D113" s="40">
        <f>[1]Regioner_Västra!D113</f>
        <v>1.5060223956660297E-2</v>
      </c>
      <c r="E113" s="40">
        <f>[1]Regioner_Västra!E113</f>
        <v>2.1223483789831663E-2</v>
      </c>
      <c r="F113" s="40">
        <f>[1]Regioner_Västra!F113</f>
        <v>0.93339841924821165</v>
      </c>
      <c r="G113" s="50">
        <f>[1]Regioner_Västra!G113</f>
        <v>1</v>
      </c>
    </row>
    <row r="114" spans="1:7" ht="13.5" thickBot="1" x14ac:dyDescent="0.25">
      <c r="A114" s="60"/>
      <c r="B114" s="56" t="str">
        <f>[1]Regioner_Västra!B114</f>
        <v>Kv 2</v>
      </c>
      <c r="C114" s="40">
        <f>[1]Regioner_Västra!C114</f>
        <v>2.5736390061235438E-2</v>
      </c>
      <c r="D114" s="40">
        <f>[1]Regioner_Västra!D114</f>
        <v>1.8531420288130516E-2</v>
      </c>
      <c r="E114" s="40">
        <f>[1]Regioner_Västra!E114</f>
        <v>1.6298177216728122E-2</v>
      </c>
      <c r="F114" s="40">
        <f>[1]Regioner_Västra!F114</f>
        <v>0.9394340124339059</v>
      </c>
      <c r="G114" s="50">
        <f>[1]Regioner_Västra!G114</f>
        <v>1</v>
      </c>
    </row>
    <row r="115" spans="1:7" ht="13.5" thickBot="1" x14ac:dyDescent="0.25">
      <c r="A115" s="60"/>
      <c r="B115" s="56" t="str">
        <f>[1]Regioner_Västra!B115</f>
        <v>Kv 3</v>
      </c>
      <c r="C115" s="40">
        <f>[1]Regioner_Västra!C115</f>
        <v>6.2662860865137018E-2</v>
      </c>
      <c r="D115" s="40">
        <f>[1]Regioner_Västra!D115</f>
        <v>2.3073187423375909E-2</v>
      </c>
      <c r="E115" s="40">
        <f>[1]Regioner_Västra!E115</f>
        <v>2.9942753414167706E-2</v>
      </c>
      <c r="F115" s="40">
        <f>[1]Regioner_Västra!F115</f>
        <v>0.88432119829731926</v>
      </c>
      <c r="G115" s="50">
        <f>[1]Regioner_Västra!G115</f>
        <v>1</v>
      </c>
    </row>
    <row r="116" spans="1:7" ht="13.5" thickBot="1" x14ac:dyDescent="0.25">
      <c r="A116" s="60"/>
      <c r="B116" s="57" t="str">
        <f>[1]Regioner_Västra!B116</f>
        <v>Kv 4</v>
      </c>
      <c r="C116" s="40" t="str">
        <f>[1]Regioner_Västra!C116</f>
        <v/>
      </c>
      <c r="D116" s="40" t="str">
        <f>[1]Regioner_Västra!D116</f>
        <v/>
      </c>
      <c r="E116" s="40" t="str">
        <f>[1]Regioner_Västra!E116</f>
        <v/>
      </c>
      <c r="F116" s="40" t="str">
        <f>[1]Regioner_Västra!F116</f>
        <v/>
      </c>
      <c r="G116" s="50" t="str">
        <f>[1]Regioner_Västra!G116</f>
        <v/>
      </c>
    </row>
    <row r="117" spans="1:7" ht="13.5" thickBot="1" x14ac:dyDescent="0.25">
      <c r="A117" s="60"/>
      <c r="B117" s="38" t="str">
        <f>[1]Regioner_Västra!B117</f>
        <v>Ack.</v>
      </c>
      <c r="C117" s="42">
        <f>[1]Regioner_Västra!C117</f>
        <v>3.9331583776413555E-2</v>
      </c>
      <c r="D117" s="42">
        <f>[1]Regioner_Västra!D117</f>
        <v>1.8653356460398965E-2</v>
      </c>
      <c r="E117" s="42">
        <f>[1]Regioner_Västra!E117</f>
        <v>2.2563645311239493E-2</v>
      </c>
      <c r="F117" s="42">
        <f>[1]Regioner_Västra!F117</f>
        <v>0.91945141445194778</v>
      </c>
      <c r="G117" s="51">
        <f>[1]Regioner_Västra!G117</f>
        <v>1</v>
      </c>
    </row>
    <row r="119" spans="1:7" x14ac:dyDescent="0.2">
      <c r="C119" s="61"/>
      <c r="D119" s="61"/>
      <c r="E119" s="61"/>
      <c r="F119" s="61"/>
      <c r="G119" s="61"/>
    </row>
    <row r="120" spans="1:7" x14ac:dyDescent="0.2">
      <c r="B120" s="108" t="s">
        <v>10</v>
      </c>
      <c r="C120"/>
      <c r="D120"/>
      <c r="E120"/>
      <c r="F120"/>
    </row>
    <row r="121" spans="1:7" x14ac:dyDescent="0.2">
      <c r="B121"/>
      <c r="C121"/>
      <c r="D121"/>
      <c r="E121"/>
      <c r="F121"/>
    </row>
    <row r="122" spans="1:7" ht="13.5" thickBot="1" x14ac:dyDescent="0.25">
      <c r="B122"/>
      <c r="C122"/>
      <c r="D122"/>
      <c r="E122"/>
      <c r="F122"/>
    </row>
    <row r="123" spans="1:7" ht="15.75" x14ac:dyDescent="0.25">
      <c r="B123" s="121" t="str">
        <f>B97</f>
        <v>Omsättning Västra Sverige 2020</v>
      </c>
      <c r="C123" s="122"/>
      <c r="D123" s="122"/>
      <c r="E123" s="122"/>
      <c r="F123" s="123"/>
    </row>
    <row r="124" spans="1:7" x14ac:dyDescent="0.2">
      <c r="B124" s="109"/>
      <c r="C124" s="31" t="s">
        <v>1</v>
      </c>
      <c r="D124" s="31" t="s">
        <v>0</v>
      </c>
      <c r="E124" s="31" t="s">
        <v>11</v>
      </c>
      <c r="F124" s="32" t="s">
        <v>12</v>
      </c>
    </row>
    <row r="125" spans="1:7" x14ac:dyDescent="0.2">
      <c r="B125" s="110"/>
      <c r="C125" s="29"/>
      <c r="D125" s="29"/>
      <c r="E125" s="29"/>
      <c r="F125" s="30"/>
    </row>
    <row r="126" spans="1:7" x14ac:dyDescent="0.2">
      <c r="B126" s="124" t="str">
        <f>B100</f>
        <v>Omsättning i urvalet, Mkr</v>
      </c>
      <c r="C126" s="125"/>
      <c r="D126" s="125"/>
      <c r="E126" s="125"/>
      <c r="F126" s="126"/>
    </row>
    <row r="127" spans="1:7" ht="13.5" thickBot="1" x14ac:dyDescent="0.25">
      <c r="B127" s="33" t="str">
        <f>B101</f>
        <v>Kv 1</v>
      </c>
      <c r="C127" s="34">
        <f>D101</f>
        <v>28.657892293750002</v>
      </c>
      <c r="D127" s="34">
        <f>E101</f>
        <v>40.385874360000003</v>
      </c>
      <c r="E127" s="34">
        <f>IFERROR(C101+F101,"")</f>
        <v>1833.8424305383051</v>
      </c>
      <c r="F127" s="35">
        <f>G101</f>
        <v>1902.8861971920553</v>
      </c>
    </row>
    <row r="128" spans="1:7" ht="13.5" thickBot="1" x14ac:dyDescent="0.25">
      <c r="B128" s="33" t="str">
        <f t="shared" ref="B128:B131" si="7">B102</f>
        <v>Kv 2</v>
      </c>
      <c r="C128" s="34">
        <f t="shared" ref="C128:D131" si="8">D102</f>
        <v>27.100765939999999</v>
      </c>
      <c r="D128" s="34">
        <f t="shared" si="8"/>
        <v>23.834821029993936</v>
      </c>
      <c r="E128" s="34">
        <f t="shared" ref="E128:E131" si="9">IFERROR(C102+F102,"")</f>
        <v>1411.4869105305459</v>
      </c>
      <c r="F128" s="35">
        <f t="shared" ref="F128:F131" si="10">G102</f>
        <v>1462.4224975005397</v>
      </c>
    </row>
    <row r="129" spans="2:6" ht="13.5" thickBot="1" x14ac:dyDescent="0.25">
      <c r="B129" s="33" t="str">
        <f t="shared" si="7"/>
        <v>Kv 3</v>
      </c>
      <c r="C129" s="34">
        <f t="shared" si="8"/>
        <v>36.624314502499999</v>
      </c>
      <c r="D129" s="34">
        <f t="shared" si="8"/>
        <v>47.528449277028059</v>
      </c>
      <c r="E129" s="34">
        <f t="shared" si="9"/>
        <v>1503.1578158326831</v>
      </c>
      <c r="F129" s="35">
        <f t="shared" si="10"/>
        <v>1587.3105796122113</v>
      </c>
    </row>
    <row r="130" spans="2:6" ht="13.5" thickBot="1" x14ac:dyDescent="0.25">
      <c r="B130" s="33" t="str">
        <f t="shared" si="7"/>
        <v>Kv 4</v>
      </c>
      <c r="C130" s="34" t="str">
        <f t="shared" si="8"/>
        <v/>
      </c>
      <c r="D130" s="34" t="str">
        <f t="shared" si="8"/>
        <v/>
      </c>
      <c r="E130" s="34" t="str">
        <f t="shared" si="9"/>
        <v/>
      </c>
      <c r="F130" s="35" t="str">
        <f t="shared" si="10"/>
        <v/>
      </c>
    </row>
    <row r="131" spans="2:6" ht="13.5" thickBot="1" x14ac:dyDescent="0.25">
      <c r="B131" s="111" t="str">
        <f t="shared" si="7"/>
        <v>Ack.</v>
      </c>
      <c r="C131" s="39">
        <f t="shared" si="8"/>
        <v>92.382972736249997</v>
      </c>
      <c r="D131" s="39">
        <f t="shared" si="8"/>
        <v>111.74914466702199</v>
      </c>
      <c r="E131" s="39">
        <f t="shared" si="9"/>
        <v>4748.487156901534</v>
      </c>
      <c r="F131" s="112">
        <f t="shared" si="10"/>
        <v>4952.6192743048068</v>
      </c>
    </row>
    <row r="132" spans="2:6" x14ac:dyDescent="0.2">
      <c r="B132" s="127" t="str">
        <f>B106</f>
        <v>Jämförelse mot 2019</v>
      </c>
      <c r="C132" s="128"/>
      <c r="D132" s="128"/>
      <c r="E132" s="128"/>
      <c r="F132" s="129"/>
    </row>
    <row r="133" spans="2:6" ht="13.5" thickBot="1" x14ac:dyDescent="0.25">
      <c r="B133" s="33" t="str">
        <f t="shared" ref="B133:B137" si="11">B107</f>
        <v>Kv 1</v>
      </c>
      <c r="C133" s="45">
        <f t="shared" ref="C133:D137" si="12">D107</f>
        <v>0.28602484724806421</v>
      </c>
      <c r="D133" s="45">
        <f t="shared" si="12"/>
        <v>-0.37431117732113905</v>
      </c>
      <c r="E133" s="45">
        <f>IFERROR(((C101+F101)-(J101+M101))/(J101+M101),"")</f>
        <v>-0.14945195227770988</v>
      </c>
      <c r="F133" s="62">
        <f>IFERROR((G101-N101)/N101,"")</f>
        <v>-0.15159632541050516</v>
      </c>
    </row>
    <row r="134" spans="2:6" ht="13.5" thickBot="1" x14ac:dyDescent="0.25">
      <c r="B134" s="33" t="str">
        <f t="shared" si="11"/>
        <v>Kv 2</v>
      </c>
      <c r="C134" s="45">
        <f t="shared" si="12"/>
        <v>-1.2253174265608346E-2</v>
      </c>
      <c r="D134" s="45">
        <f t="shared" si="12"/>
        <v>-0.64037133652817213</v>
      </c>
      <c r="E134" s="45">
        <f t="shared" ref="E134:E136" si="13">IFERROR(((C102+F102)-(J102+M102))/(J102+M102),"")</f>
        <v>-0.35460842548124583</v>
      </c>
      <c r="F134" s="62">
        <f t="shared" ref="F134:F136" si="14">IFERROR((G102-N102)/N102,"")</f>
        <v>-0.35879395535854663</v>
      </c>
    </row>
    <row r="135" spans="2:6" ht="13.5" thickBot="1" x14ac:dyDescent="0.25">
      <c r="B135" s="33" t="str">
        <f t="shared" si="11"/>
        <v>Kv 3</v>
      </c>
      <c r="C135" s="45">
        <f t="shared" si="12"/>
        <v>1.093478615403185</v>
      </c>
      <c r="D135" s="45">
        <f t="shared" si="12"/>
        <v>4.3633648162183292E-2</v>
      </c>
      <c r="E135" s="45">
        <f t="shared" si="13"/>
        <v>-0.24597328974598182</v>
      </c>
      <c r="F135" s="62">
        <f t="shared" si="14"/>
        <v>-0.22816569274593967</v>
      </c>
    </row>
    <row r="136" spans="2:6" ht="13.5" thickBot="1" x14ac:dyDescent="0.25">
      <c r="B136" s="33" t="str">
        <f t="shared" si="11"/>
        <v>Kv 4</v>
      </c>
      <c r="C136" s="45" t="str">
        <f t="shared" si="12"/>
        <v/>
      </c>
      <c r="D136" s="45" t="str">
        <f t="shared" si="12"/>
        <v/>
      </c>
      <c r="E136" s="45" t="str">
        <f t="shared" si="13"/>
        <v/>
      </c>
      <c r="F136" s="62" t="str">
        <f t="shared" si="14"/>
        <v/>
      </c>
    </row>
    <row r="137" spans="2:6" ht="13.5" thickBot="1" x14ac:dyDescent="0.25">
      <c r="B137" s="113" t="str">
        <f t="shared" si="11"/>
        <v>Ack.</v>
      </c>
      <c r="C137" s="63">
        <f t="shared" si="12"/>
        <v>0.37442914265868876</v>
      </c>
      <c r="D137" s="63">
        <f t="shared" si="12"/>
        <v>-0.36637133262003097</v>
      </c>
      <c r="E137" s="63">
        <f>IFERROR((C101+F101)/CHOOSE('tjänsteområden grafer data'!AF23,(J101+M101),(SUM(J101:J102)+SUM(M101:M102)),(SUM(J101:J103)+SUM(M101:M103)),(SUM(J101:J104)+SUM(M101:M104)))-1,"")</f>
        <v>-0.7105953404987293</v>
      </c>
      <c r="F137" s="114">
        <f>IFERROR((G105)/CHOOSE('tjänsteområden grafer data'!AF23,(N101),(SUM(N101:N102)),(SUM(N101:N103)),(SUM(N101:N104)))-1,"")</f>
        <v>-0.2473431498725609</v>
      </c>
    </row>
    <row r="138" spans="2:6" x14ac:dyDescent="0.2">
      <c r="B138" s="127" t="str">
        <f>B112</f>
        <v>Andel av total omsättning</v>
      </c>
      <c r="C138" s="128"/>
      <c r="D138" s="128"/>
      <c r="E138" s="128"/>
      <c r="F138" s="129"/>
    </row>
    <row r="139" spans="2:6" ht="13.5" thickBot="1" x14ac:dyDescent="0.25">
      <c r="B139" s="33" t="str">
        <f t="shared" ref="B139:B143" si="15">B113</f>
        <v>Kv 1</v>
      </c>
      <c r="C139" s="45">
        <f t="shared" ref="C139:D143" si="16">D113</f>
        <v>1.5060223956660297E-2</v>
      </c>
      <c r="D139" s="45">
        <f t="shared" si="16"/>
        <v>2.1223483789831663E-2</v>
      </c>
      <c r="E139" s="45">
        <f>IFERROR(C113+F113,"")</f>
        <v>0.96371629225350797</v>
      </c>
      <c r="F139" s="62">
        <f>G113</f>
        <v>1</v>
      </c>
    </row>
    <row r="140" spans="2:6" ht="13.5" thickBot="1" x14ac:dyDescent="0.25">
      <c r="B140" s="33" t="str">
        <f t="shared" si="15"/>
        <v>Kv 2</v>
      </c>
      <c r="C140" s="45">
        <f t="shared" si="16"/>
        <v>1.8531420288130516E-2</v>
      </c>
      <c r="D140" s="45">
        <f t="shared" si="16"/>
        <v>1.6298177216728122E-2</v>
      </c>
      <c r="E140" s="45">
        <f t="shared" ref="E140:E143" si="17">IFERROR(C114+F114,"")</f>
        <v>0.9651704024951413</v>
      </c>
      <c r="F140" s="62">
        <f t="shared" ref="F140:F143" si="18">G114</f>
        <v>1</v>
      </c>
    </row>
    <row r="141" spans="2:6" ht="13.5" thickBot="1" x14ac:dyDescent="0.25">
      <c r="B141" s="33" t="str">
        <f t="shared" si="15"/>
        <v>Kv 3</v>
      </c>
      <c r="C141" s="45">
        <f t="shared" si="16"/>
        <v>2.3073187423375909E-2</v>
      </c>
      <c r="D141" s="45">
        <f t="shared" si="16"/>
        <v>2.9942753414167706E-2</v>
      </c>
      <c r="E141" s="45">
        <f t="shared" si="17"/>
        <v>0.94698405916245632</v>
      </c>
      <c r="F141" s="62">
        <f t="shared" si="18"/>
        <v>1</v>
      </c>
    </row>
    <row r="142" spans="2:6" ht="13.5" thickBot="1" x14ac:dyDescent="0.25">
      <c r="B142" s="33" t="str">
        <f t="shared" si="15"/>
        <v>Kv 4</v>
      </c>
      <c r="C142" s="45" t="str">
        <f t="shared" si="16"/>
        <v/>
      </c>
      <c r="D142" s="45" t="str">
        <f t="shared" si="16"/>
        <v/>
      </c>
      <c r="E142" s="45" t="str">
        <f t="shared" si="17"/>
        <v/>
      </c>
      <c r="F142" s="62" t="str">
        <f t="shared" si="18"/>
        <v/>
      </c>
    </row>
    <row r="143" spans="2:6" ht="13.5" thickBot="1" x14ac:dyDescent="0.25">
      <c r="B143" s="113" t="str">
        <f t="shared" si="15"/>
        <v>Ack.</v>
      </c>
      <c r="C143" s="63">
        <f t="shared" si="16"/>
        <v>1.8653356460398965E-2</v>
      </c>
      <c r="D143" s="63">
        <f t="shared" si="16"/>
        <v>2.2563645311239493E-2</v>
      </c>
      <c r="E143" s="63">
        <f t="shared" si="17"/>
        <v>0.95878299822836133</v>
      </c>
      <c r="F143" s="114">
        <f t="shared" si="18"/>
        <v>1</v>
      </c>
    </row>
  </sheetData>
  <sortState xmlns:xlrd2="http://schemas.microsoft.com/office/spreadsheetml/2017/richdata2" ref="H81:H94">
    <sortCondition ref="H81"/>
  </sortState>
  <mergeCells count="8">
    <mergeCell ref="B126:F126"/>
    <mergeCell ref="B132:F132"/>
    <mergeCell ref="B138:F138"/>
    <mergeCell ref="B112:G112"/>
    <mergeCell ref="B97:G97"/>
    <mergeCell ref="B100:G100"/>
    <mergeCell ref="B106:G106"/>
    <mergeCell ref="B123:F123"/>
  </mergeCells>
  <dataValidations count="1">
    <dataValidation allowBlank="1" showDropDown="1" showInputMessage="1" showErrorMessage="1" sqref="T26:U26" xr:uid="{00000000-0002-0000-0D00-000000000000}"/>
  </dataValidations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/>
  <dimension ref="A1"/>
  <sheetViews>
    <sheetView workbookViewId="0">
      <selection activeCell="Q3" sqref="Q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B050"/>
  </sheetPr>
  <dimension ref="A1:BQ143"/>
  <sheetViews>
    <sheetView topLeftCell="A98" zoomScale="85" zoomScaleNormal="85" workbookViewId="0">
      <selection activeCell="Z71" sqref="Z71"/>
    </sheetView>
  </sheetViews>
  <sheetFormatPr defaultRowHeight="12.75" x14ac:dyDescent="0.2"/>
  <cols>
    <col min="1" max="1" width="23.5703125" style="14" bestFit="1" customWidth="1"/>
    <col min="2" max="7" width="11.140625" style="14" customWidth="1"/>
    <col min="8" max="10" width="12.28515625" style="14" customWidth="1"/>
    <col min="11" max="11" width="7.28515625" style="14" customWidth="1"/>
    <col min="12" max="12" width="4.7109375" style="14" customWidth="1"/>
    <col min="13" max="13" width="6.28515625" style="14" customWidth="1"/>
    <col min="14" max="16" width="4.7109375" style="14" customWidth="1"/>
    <col min="17" max="19" width="11.140625" style="14" bestFit="1" customWidth="1"/>
    <col min="20" max="20" width="13.140625" style="14" customWidth="1"/>
    <col min="21" max="21" width="11.140625" style="14" bestFit="1" customWidth="1"/>
    <col min="22" max="22" width="12.140625" style="14" bestFit="1" customWidth="1"/>
    <col min="23" max="23" width="11.85546875" style="14" bestFit="1" customWidth="1"/>
    <col min="24" max="24" width="11.42578125" style="14" bestFit="1" customWidth="1"/>
    <col min="25" max="27" width="11.140625" style="14" bestFit="1" customWidth="1"/>
    <col min="28" max="36" width="11.28515625" style="14" bestFit="1" customWidth="1"/>
    <col min="37" max="37" width="11.7109375" style="14" bestFit="1" customWidth="1"/>
    <col min="38" max="38" width="12.7109375" style="14" bestFit="1" customWidth="1"/>
    <col min="39" max="46" width="11.28515625" style="14" bestFit="1" customWidth="1"/>
    <col min="47" max="49" width="12.7109375" style="14" bestFit="1" customWidth="1"/>
    <col min="50" max="16384" width="9.140625" style="14"/>
  </cols>
  <sheetData>
    <row r="1" spans="1:69" x14ac:dyDescent="0.2">
      <c r="B1" s="14">
        <f>[1]Regioner_Södra!B1</f>
        <v>2004</v>
      </c>
      <c r="F1" s="14">
        <f>[1]Regioner_Södra!F1</f>
        <v>2005</v>
      </c>
      <c r="J1" s="14">
        <f>[1]Regioner_Södra!J1</f>
        <v>2006</v>
      </c>
      <c r="N1" s="14">
        <f>[1]Regioner_Södra!N1</f>
        <v>2007</v>
      </c>
      <c r="R1" s="14">
        <f>[1]Regioner_Södra!R1</f>
        <v>2008</v>
      </c>
      <c r="V1" s="14">
        <f>[1]Regioner_Södra!V1</f>
        <v>2009</v>
      </c>
      <c r="Z1" s="14">
        <f>[1]Regioner_Södra!Z1</f>
        <v>2010</v>
      </c>
      <c r="AD1" s="14">
        <f>[1]Regioner_Södra!AD1</f>
        <v>2011</v>
      </c>
      <c r="AH1" s="14">
        <f>[1]Regioner_Södra!AH1</f>
        <v>2012</v>
      </c>
      <c r="AL1" s="14">
        <f>[1]Regioner_Södra!AL1</f>
        <v>2013</v>
      </c>
      <c r="AP1" s="14">
        <f>[1]Regioner_Södra!AP1</f>
        <v>2014</v>
      </c>
      <c r="AT1" s="14">
        <f>[1]Regioner_Södra!AT1</f>
        <v>2015</v>
      </c>
      <c r="AX1" s="14">
        <f>[1]Regioner_Södra!AX1</f>
        <v>2016</v>
      </c>
      <c r="BB1" s="14">
        <f>[1]Regioner_Södra!BB1</f>
        <v>2017</v>
      </c>
      <c r="BF1" s="14">
        <f>[1]Regioner_Södra!BF1</f>
        <v>2018</v>
      </c>
      <c r="BJ1" s="14">
        <f>[1]Regioner_Södra!BJ1</f>
        <v>2019</v>
      </c>
      <c r="BN1" s="14">
        <f>[1]Regioner_Södra!BN1</f>
        <v>2020</v>
      </c>
    </row>
    <row r="2" spans="1:69" x14ac:dyDescent="0.2">
      <c r="B2" s="14">
        <f>[1]Regioner_Södra!B2</f>
        <v>1</v>
      </c>
      <c r="C2" s="14">
        <f>[1]Regioner_Södra!C2</f>
        <v>2</v>
      </c>
      <c r="D2" s="14">
        <f>[1]Regioner_Södra!D2</f>
        <v>3</v>
      </c>
      <c r="E2" s="14">
        <f>[1]Regioner_Södra!E2</f>
        <v>4</v>
      </c>
      <c r="F2" s="14">
        <f>[1]Regioner_Södra!F2</f>
        <v>1</v>
      </c>
      <c r="G2" s="14">
        <f>[1]Regioner_Södra!G2</f>
        <v>2</v>
      </c>
      <c r="H2" s="14">
        <f>[1]Regioner_Södra!H2</f>
        <v>3</v>
      </c>
      <c r="I2" s="14">
        <f>[1]Regioner_Södra!I2</f>
        <v>4</v>
      </c>
      <c r="J2" s="14">
        <f>[1]Regioner_Södra!J2</f>
        <v>1</v>
      </c>
      <c r="K2" s="14">
        <f>[1]Regioner_Södra!K2</f>
        <v>2</v>
      </c>
      <c r="L2" s="14">
        <f>[1]Regioner_Södra!L2</f>
        <v>3</v>
      </c>
      <c r="M2" s="14">
        <f>[1]Regioner_Södra!M2</f>
        <v>4</v>
      </c>
      <c r="N2" s="14">
        <f>[1]Regioner_Södra!N2</f>
        <v>1</v>
      </c>
      <c r="O2" s="14">
        <f>[1]Regioner_Södra!O2</f>
        <v>2</v>
      </c>
      <c r="P2" s="14">
        <f>[1]Regioner_Södra!P2</f>
        <v>3</v>
      </c>
      <c r="Q2" s="14">
        <f>[1]Regioner_Södra!Q2</f>
        <v>4</v>
      </c>
      <c r="R2" s="14">
        <f>[1]Regioner_Södra!R2</f>
        <v>1</v>
      </c>
      <c r="S2" s="14">
        <f>[1]Regioner_Södra!S2</f>
        <v>2</v>
      </c>
      <c r="T2" s="14">
        <f>[1]Regioner_Södra!T2</f>
        <v>3</v>
      </c>
      <c r="U2" s="14">
        <f>[1]Regioner_Södra!U2</f>
        <v>4</v>
      </c>
      <c r="V2" s="14">
        <f>[1]Regioner_Södra!V2</f>
        <v>1</v>
      </c>
      <c r="W2" s="14">
        <f>[1]Regioner_Södra!W2</f>
        <v>2</v>
      </c>
      <c r="X2" s="14">
        <f>[1]Regioner_Södra!X2</f>
        <v>3</v>
      </c>
      <c r="Y2" s="14">
        <f>[1]Regioner_Södra!Y2</f>
        <v>4</v>
      </c>
      <c r="Z2" s="14">
        <f>[1]Regioner_Södra!Z2</f>
        <v>1</v>
      </c>
      <c r="AA2" s="14">
        <f>[1]Regioner_Södra!AA2</f>
        <v>2</v>
      </c>
      <c r="AB2" s="14">
        <f>[1]Regioner_Södra!AB2</f>
        <v>3</v>
      </c>
      <c r="AC2" s="14">
        <f>[1]Regioner_Södra!AC2</f>
        <v>4</v>
      </c>
      <c r="AD2" s="14">
        <f>[1]Regioner_Södra!AD2</f>
        <v>1</v>
      </c>
      <c r="AE2" s="14">
        <f>[1]Regioner_Södra!AE2</f>
        <v>2</v>
      </c>
      <c r="AF2" s="14">
        <f>[1]Regioner_Södra!AF2</f>
        <v>3</v>
      </c>
      <c r="AG2" s="14">
        <f>[1]Regioner_Södra!AG2</f>
        <v>4</v>
      </c>
      <c r="AH2" s="14">
        <f>[1]Regioner_Södra!AH2</f>
        <v>1</v>
      </c>
      <c r="AI2" s="14">
        <f>[1]Regioner_Södra!AI2</f>
        <v>2</v>
      </c>
      <c r="AJ2" s="14">
        <f>[1]Regioner_Södra!AJ2</f>
        <v>3</v>
      </c>
      <c r="AK2" s="14">
        <f>[1]Regioner_Södra!AK2</f>
        <v>4</v>
      </c>
      <c r="AL2" s="14">
        <f>[1]Regioner_Södra!AL2</f>
        <v>1</v>
      </c>
      <c r="AM2" s="14">
        <f>[1]Regioner_Södra!AM2</f>
        <v>2</v>
      </c>
      <c r="AN2" s="14">
        <f>[1]Regioner_Södra!AN2</f>
        <v>3</v>
      </c>
      <c r="AO2" s="14">
        <f>[1]Regioner_Södra!AO2</f>
        <v>4</v>
      </c>
      <c r="AP2" s="14">
        <f>[1]Regioner_Södra!AP2</f>
        <v>1</v>
      </c>
      <c r="AQ2" s="14">
        <f>[1]Regioner_Södra!AQ2</f>
        <v>2</v>
      </c>
      <c r="AR2" s="14">
        <f>[1]Regioner_Södra!AR2</f>
        <v>3</v>
      </c>
      <c r="AS2" s="14">
        <f>[1]Regioner_Södra!AS2</f>
        <v>4</v>
      </c>
      <c r="AT2" s="14">
        <f>[1]Regioner_Södra!AT2</f>
        <v>1</v>
      </c>
      <c r="AU2" s="14">
        <f>[1]Regioner_Södra!AU2</f>
        <v>2</v>
      </c>
      <c r="AV2" s="14">
        <f>[1]Regioner_Södra!AV2</f>
        <v>3</v>
      </c>
      <c r="AW2" s="14">
        <f>[1]Regioner_Södra!AW2</f>
        <v>4</v>
      </c>
      <c r="AX2" s="14">
        <f>[1]Regioner_Södra!AX2</f>
        <v>1</v>
      </c>
      <c r="AY2" s="14">
        <f>[1]Regioner_Södra!AY2</f>
        <v>2</v>
      </c>
      <c r="AZ2" s="14">
        <f>[1]Regioner_Södra!AZ2</f>
        <v>3</v>
      </c>
      <c r="BA2" s="14">
        <f>[1]Regioner_Södra!BA2</f>
        <v>4</v>
      </c>
      <c r="BB2" s="14">
        <f>[1]Regioner_Södra!BB2</f>
        <v>1</v>
      </c>
      <c r="BC2" s="14">
        <f>[1]Regioner_Södra!BC2</f>
        <v>2</v>
      </c>
      <c r="BD2" s="14">
        <f>[1]Regioner_Södra!BD2</f>
        <v>3</v>
      </c>
      <c r="BE2" s="14">
        <f>[1]Regioner_Södra!BE2</f>
        <v>4</v>
      </c>
      <c r="BF2" s="14">
        <f>[1]Regioner_Södra!BF2</f>
        <v>1</v>
      </c>
      <c r="BG2" s="14">
        <f>[1]Regioner_Södra!BG2</f>
        <v>2</v>
      </c>
      <c r="BH2" s="14">
        <f>[1]Regioner_Södra!BH2</f>
        <v>3</v>
      </c>
      <c r="BI2" s="14">
        <f>[1]Regioner_Södra!BI2</f>
        <v>4</v>
      </c>
      <c r="BJ2" s="14">
        <f>[1]Regioner_Södra!BJ2</f>
        <v>1</v>
      </c>
      <c r="BK2" s="14">
        <f>[1]Regioner_Södra!BK2</f>
        <v>2</v>
      </c>
      <c r="BL2" s="14">
        <f>[1]Regioner_Södra!BL2</f>
        <v>3</v>
      </c>
      <c r="BM2" s="14">
        <f>[1]Regioner_Södra!BM2</f>
        <v>4</v>
      </c>
      <c r="BN2" s="14">
        <f>[1]Regioner_Södra!BN2</f>
        <v>1</v>
      </c>
      <c r="BO2" s="14">
        <f>[1]Regioner_Södra!BO2</f>
        <v>2</v>
      </c>
      <c r="BP2" s="14">
        <f>[1]Regioner_Södra!BP2</f>
        <v>3</v>
      </c>
      <c r="BQ2" s="14">
        <f>[1]Regioner_Södra!BQ2</f>
        <v>4</v>
      </c>
    </row>
    <row r="3" spans="1:69" x14ac:dyDescent="0.2">
      <c r="A3" s="14" t="str">
        <f>[1]Regioner_Södra!A3</f>
        <v>% förändring</v>
      </c>
      <c r="B3" s="9">
        <f>[1]Regioner_Södra!B3</f>
        <v>-0.1</v>
      </c>
      <c r="C3" s="9">
        <f>[1]Regioner_Södra!C3</f>
        <v>-0.16</v>
      </c>
      <c r="D3" s="9">
        <f>[1]Regioner_Södra!D3</f>
        <v>-0.02</v>
      </c>
      <c r="E3" s="9">
        <f>[1]Regioner_Södra!E3</f>
        <v>0</v>
      </c>
      <c r="F3" s="9">
        <f>[1]Regioner_Södra!F3</f>
        <v>0.13</v>
      </c>
      <c r="G3" s="9">
        <f>[1]Regioner_Södra!G3</f>
        <v>0.26352583396231344</v>
      </c>
      <c r="H3" s="9">
        <f>[1]Regioner_Södra!H3</f>
        <v>0.32</v>
      </c>
      <c r="I3" s="9">
        <f>[1]Regioner_Södra!I3</f>
        <v>0.38</v>
      </c>
      <c r="J3" s="9">
        <f>[1]Regioner_Södra!J3</f>
        <v>0.5</v>
      </c>
      <c r="K3" s="9">
        <f>[1]Regioner_Södra!K3</f>
        <v>0.33</v>
      </c>
      <c r="L3" s="9">
        <f>[1]Regioner_Södra!L3</f>
        <v>0.33676215364186218</v>
      </c>
      <c r="M3" s="9">
        <f>[1]Regioner_Södra!M3</f>
        <v>0.42</v>
      </c>
      <c r="N3" s="9">
        <f>[1]Regioner_Södra!N3</f>
        <v>0.44</v>
      </c>
      <c r="O3" s="9">
        <f>[1]Regioner_Södra!O3</f>
        <v>0.51655770560450764</v>
      </c>
      <c r="P3" s="9">
        <f>[1]Regioner_Södra!P3</f>
        <v>0.33721871719227048</v>
      </c>
      <c r="Q3" s="9">
        <f>[1]Regioner_Södra!Q3</f>
        <v>0.46</v>
      </c>
      <c r="R3" s="9">
        <f>[1]Regioner_Södra!R3</f>
        <v>0.3</v>
      </c>
      <c r="S3" s="9">
        <f>[1]Regioner_Södra!S3</f>
        <v>0.26807207840541086</v>
      </c>
      <c r="T3" s="9">
        <f>[1]Regioner_Södra!T3</f>
        <v>0.18528144019613893</v>
      </c>
      <c r="U3" s="9">
        <f>[1]Regioner_Södra!U3</f>
        <v>-3.4624128600369224E-2</v>
      </c>
      <c r="V3" s="9">
        <f>[1]Regioner_Södra!V3</f>
        <v>-0.29550747841409442</v>
      </c>
      <c r="W3" s="9">
        <f>[1]Regioner_Södra!W3</f>
        <v>-0.32635248377857423</v>
      </c>
      <c r="X3" s="9">
        <f>[1]Regioner_Södra!X3</f>
        <v>-0.23856813754311956</v>
      </c>
      <c r="Y3" s="9">
        <f>[1]Regioner_Södra!Y3</f>
        <v>-6.2289704616149036E-2</v>
      </c>
      <c r="Z3" s="9">
        <f>[1]Regioner_Södra!Z3</f>
        <v>0.13838547342946797</v>
      </c>
      <c r="AA3" s="9">
        <f>[1]Regioner_Södra!AA3</f>
        <v>0.38511174348729527</v>
      </c>
      <c r="AB3" s="9">
        <f>[1]Regioner_Södra!AB3</f>
        <v>0.47772183395425399</v>
      </c>
      <c r="AC3" s="9">
        <f>[1]Regioner_Södra!AC3</f>
        <v>0.46816376439242552</v>
      </c>
      <c r="AD3" s="9">
        <f>[1]Regioner_Södra!AD3</f>
        <v>0.36998910308717692</v>
      </c>
      <c r="AE3" s="9">
        <f>[1]Regioner_Södra!AE3</f>
        <v>0.25158784626333686</v>
      </c>
      <c r="AF3" s="9">
        <f>[1]Regioner_Södra!AF3</f>
        <v>0.1306570878566875</v>
      </c>
      <c r="AG3" s="9">
        <f>[1]Regioner_Södra!AG3</f>
        <v>4.5745599901066872E-2</v>
      </c>
      <c r="AH3" s="9">
        <f>[1]Regioner_Södra!AH3</f>
        <v>-6.7922593895909128E-2</v>
      </c>
      <c r="AI3" s="9">
        <f>[1]Regioner_Södra!AI3</f>
        <v>-8.4173976474601328E-2</v>
      </c>
      <c r="AJ3" s="9">
        <f>[1]Regioner_Södra!AJ3</f>
        <v>-8.8920585139162678E-2</v>
      </c>
      <c r="AK3" s="9">
        <f>[1]Regioner_Södra!AK3</f>
        <v>-9.5099058546638165E-2</v>
      </c>
      <c r="AL3" s="9">
        <f>[1]Regioner_Södra!AL3</f>
        <v>-3.7086027717320835E-2</v>
      </c>
      <c r="AM3" s="9">
        <f>[1]Regioner_Södra!AM3</f>
        <v>-2.7331626271609549E-2</v>
      </c>
      <c r="AN3" s="9">
        <f>[1]Regioner_Södra!AN3</f>
        <v>1.6320780908955754E-2</v>
      </c>
      <c r="AO3" s="9">
        <f>[1]Regioner_Södra!AO3</f>
        <v>6.4901910326389659E-2</v>
      </c>
      <c r="AP3" s="9">
        <f>[1]Regioner_Södra!AP3</f>
        <v>7.8124317595665238E-2</v>
      </c>
      <c r="AQ3" s="9">
        <f>[1]Regioner_Södra!AQ3</f>
        <v>0.12898835898514588</v>
      </c>
      <c r="AR3" s="9">
        <f>[1]Regioner_Södra!AR3</f>
        <v>9.1472940168925126E-2</v>
      </c>
      <c r="AS3" s="9">
        <f>[1]Regioner_Södra!AS3</f>
        <v>0.10507449662233162</v>
      </c>
      <c r="AT3" s="9">
        <f>[1]Regioner_Södra!AT3</f>
        <v>0.23888954556539915</v>
      </c>
      <c r="AU3" s="9">
        <f>[1]Regioner_Södra!AU3</f>
        <v>0.30361490143435704</v>
      </c>
      <c r="AV3" s="9">
        <f>[1]Regioner_Södra!AV3</f>
        <v>0.29122503398926475</v>
      </c>
      <c r="AW3" s="9">
        <f>[1]Regioner_Södra!AW3</f>
        <v>0.3109111658204966</v>
      </c>
      <c r="AX3" s="9">
        <f>[1]Regioner_Södra!AX3</f>
        <v>0.23202161431929957</v>
      </c>
      <c r="AY3" s="9">
        <f>[1]Regioner_Södra!AY3</f>
        <v>0.19283319719176839</v>
      </c>
      <c r="AZ3" s="9">
        <f>[1]Regioner_Södra!AZ3</f>
        <v>0.16624140381931862</v>
      </c>
      <c r="BA3" s="9">
        <f>[1]Regioner_Södra!BA3</f>
        <v>0.18385066051306231</v>
      </c>
      <c r="BB3" s="9">
        <f>[1]Regioner_Södra!BB3</f>
        <v>0.22664954145724359</v>
      </c>
      <c r="BC3" s="9">
        <f>[1]Regioner_Södra!BC3</f>
        <v>8.9234502753545844E-2</v>
      </c>
      <c r="BD3" s="9">
        <f>[1]Regioner_Södra!BD3</f>
        <v>7.0371287524941789E-2</v>
      </c>
      <c r="BE3" s="9">
        <f>[1]Regioner_Södra!BE3</f>
        <v>5.7830046653699708E-2</v>
      </c>
      <c r="BF3" s="9">
        <f>[1]Regioner_Södra!BF3</f>
        <v>-2.325003860206596E-2</v>
      </c>
      <c r="BG3" s="9">
        <f>[1]Regioner_Södra!BG3</f>
        <v>-5.7392874830357925E-2</v>
      </c>
      <c r="BH3" s="9">
        <f>[1]Regioner_Södra!BH3</f>
        <v>-6.7550690355970888E-2</v>
      </c>
      <c r="BI3" s="9">
        <f>[1]Regioner_Södra!BI3</f>
        <v>-0.10168407131757611</v>
      </c>
      <c r="BJ3" s="9">
        <f>[1]Regioner_Södra!BJ3</f>
        <v>-0.12009452089898867</v>
      </c>
      <c r="BK3" s="9">
        <f>[1]Regioner_Södra!BK3</f>
        <v>-9.4151508236824277E-2</v>
      </c>
      <c r="BL3" s="9">
        <f>[1]Regioner_Södra!BL3</f>
        <v>-7.5149960465725182E-2</v>
      </c>
      <c r="BM3" s="9">
        <f>[1]Regioner_Södra!BM3</f>
        <v>-0.16339946698224261</v>
      </c>
      <c r="BN3" s="9">
        <f>[1]Regioner_Södra!BN3</f>
        <v>-0.11066083420661396</v>
      </c>
      <c r="BO3" s="9">
        <f>[1]Regioner_Södra!BO3</f>
        <v>-0.22060163336474484</v>
      </c>
      <c r="BP3" s="9">
        <f>[1]Regioner_Södra!BP3</f>
        <v>-0.19650431674194352</v>
      </c>
    </row>
    <row r="4" spans="1:69" x14ac:dyDescent="0.2">
      <c r="A4" s="15" t="str">
        <f>[1]Regioner_Södra!A4</f>
        <v>Omsättning</v>
      </c>
      <c r="B4" s="16">
        <f>[1]Regioner_Södra!B4</f>
        <v>205259162.34</v>
      </c>
      <c r="C4" s="16">
        <f>[1]Regioner_Södra!C4</f>
        <v>213017610.81999999</v>
      </c>
      <c r="D4" s="16">
        <f>[1]Regioner_Södra!D4</f>
        <v>210466077.73999998</v>
      </c>
      <c r="E4" s="16">
        <f>[1]Regioner_Södra!E4</f>
        <v>241650713.16000003</v>
      </c>
      <c r="F4" s="16">
        <f>[1]Regioner_Södra!F4</f>
        <v>234029655.17000002</v>
      </c>
      <c r="G4" s="16">
        <f>[1]Regioner_Södra!G4</f>
        <v>269153254.36000001</v>
      </c>
      <c r="H4" s="16">
        <f>[1]Regioner_Södra!H4</f>
        <v>298409672.88999999</v>
      </c>
      <c r="I4" s="16">
        <f>[1]Regioner_Södra!I4</f>
        <v>330428331.64999998</v>
      </c>
      <c r="J4" s="16">
        <f>[1]Regioner_Södra!J4</f>
        <v>351159959.41999996</v>
      </c>
      <c r="K4" s="16">
        <f>[1]Regioner_Södra!K4</f>
        <v>358552955.15000004</v>
      </c>
      <c r="L4" s="16">
        <f>[1]Regioner_Södra!L4</f>
        <v>398902757</v>
      </c>
      <c r="M4" s="16">
        <f>[1]Regioner_Södra!M4</f>
        <v>466040495</v>
      </c>
      <c r="N4" s="16">
        <f>[1]Regioner_Södra!N4</f>
        <v>507199598</v>
      </c>
      <c r="O4" s="16">
        <f>[1]Regioner_Södra!O4</f>
        <v>543766247</v>
      </c>
      <c r="P4" s="16">
        <f>[1]Regioner_Södra!P4</f>
        <v>533420233</v>
      </c>
      <c r="Q4" s="16">
        <f>[1]Regioner_Södra!Q4</f>
        <v>568842908</v>
      </c>
      <c r="R4" s="16">
        <f>[1]Regioner_Södra!R4</f>
        <v>661888261</v>
      </c>
      <c r="S4" s="16">
        <f>[1]Regioner_Södra!S4</f>
        <v>689534795</v>
      </c>
      <c r="T4" s="16">
        <f>[1]Regioner_Södra!T4</f>
        <v>632253102</v>
      </c>
      <c r="U4" s="16">
        <f>[1]Regioner_Södra!U4</f>
        <v>549147218</v>
      </c>
      <c r="V4" s="16">
        <f>[1]Regioner_Södra!V4</f>
        <v>466295330</v>
      </c>
      <c r="W4" s="16">
        <f>[1]Regioner_Södra!W4</f>
        <v>464503402</v>
      </c>
      <c r="X4" s="16">
        <f>[1]Regioner_Södra!X4</f>
        <v>481417657</v>
      </c>
      <c r="Y4" s="16">
        <f>[1]Regioner_Södra!Y4</f>
        <v>514941000</v>
      </c>
      <c r="Z4" s="16">
        <f>[1]Regioner_Södra!Z4</f>
        <v>530823830</v>
      </c>
      <c r="AA4" s="16">
        <f>[1]Regioner_Södra!AA4</f>
        <v>643389117</v>
      </c>
      <c r="AB4" s="16">
        <f>[1]Regioner_Södra!AB4</f>
        <v>711401383</v>
      </c>
      <c r="AC4" s="16">
        <f>[1]Regioner_Södra!AC4</f>
        <v>756017717</v>
      </c>
      <c r="AD4" s="16">
        <f>[1]Regioner_Södra!AD4</f>
        <v>727222862.75900006</v>
      </c>
      <c r="AE4" s="16">
        <f>[1]Regioner_Södra!AE4</f>
        <v>805257999.25530005</v>
      </c>
      <c r="AF4" s="16">
        <f>[1]Regioner_Södra!AF4</f>
        <v>804351016</v>
      </c>
      <c r="AG4" s="16">
        <f>[1]Regioner_Södra!AG4</f>
        <v>790602201</v>
      </c>
      <c r="AH4" s="16">
        <f>[1]Regioner_Södra!AH4</f>
        <v>677827999.58000004</v>
      </c>
      <c r="AI4" s="16">
        <f>[1]Regioner_Södra!AI4</f>
        <v>737476231.36999989</v>
      </c>
      <c r="AJ4" s="16">
        <f>[1]Regioner_Södra!AJ4</f>
        <v>732827653</v>
      </c>
      <c r="AK4" s="16">
        <f>[1]Regioner_Södra!AK4</f>
        <v>715416676</v>
      </c>
      <c r="AL4" s="16">
        <f>[1]Regioner_Södra!AL4</f>
        <v>652690051.60000002</v>
      </c>
      <c r="AM4" s="16">
        <f>[1]Regioner_Södra!AM4</f>
        <v>717319806.63</v>
      </c>
      <c r="AN4" s="16">
        <f>[1]Regioner_Södra!AN4</f>
        <v>744787972.56863725</v>
      </c>
      <c r="AO4" s="16">
        <f>[1]Regioner_Södra!AO4</f>
        <v>761848584.95175576</v>
      </c>
      <c r="AP4" s="16">
        <f>[1]Regioner_Södra!AP4</f>
        <v>703681016.48272955</v>
      </c>
      <c r="AQ4" s="16">
        <f>[1]Regioner_Södra!AQ4</f>
        <v>809845711.35474586</v>
      </c>
      <c r="AR4" s="16">
        <f>[1]Regioner_Södra!AR4</f>
        <v>812915918.22194326</v>
      </c>
      <c r="AS4" s="16">
        <f>[1]Regioner_Södra!AS4</f>
        <v>841899441.51799715</v>
      </c>
      <c r="AT4" s="16">
        <f>[1]Regioner_Södra!AT4</f>
        <v>871783054.73328698</v>
      </c>
      <c r="AU4" s="16">
        <f>[1]Regioner_Södra!AU4</f>
        <v>1055726937.1847538</v>
      </c>
      <c r="AV4" s="16">
        <f>[1]Regioner_Södra!AV4</f>
        <v>1049657384.136543</v>
      </c>
      <c r="AW4" s="16">
        <f>[1]Regioner_Södra!AW4</f>
        <v>1103655378.3839827</v>
      </c>
      <c r="AX4" s="16">
        <f>[1]Regioner_Södra!AX4</f>
        <v>1074055566.4287145</v>
      </c>
      <c r="AY4" s="16">
        <f>[1]Regioner_Södra!AY4</f>
        <v>1259306137.8435631</v>
      </c>
      <c r="AZ4" s="16">
        <f>[1]Regioner_Södra!AZ4</f>
        <v>1224153901.2047157</v>
      </c>
      <c r="BA4" s="16">
        <f>[1]Regioner_Södra!BA4</f>
        <v>1306563148.6786716</v>
      </c>
      <c r="BB4" s="16">
        <f>[1]Regioner_Södra!BB4</f>
        <v>1317489768.0593827</v>
      </c>
      <c r="BC4" s="16">
        <f>[1]Regioner_Södra!BC4</f>
        <v>1371679694.8685217</v>
      </c>
      <c r="BD4" s="16">
        <f>[1]Regioner_Södra!BD4</f>
        <v>1310299187.361172</v>
      </c>
      <c r="BE4" s="16">
        <f>[1]Regioner_Södra!BE4</f>
        <v>1382121756.522764</v>
      </c>
      <c r="BF4" s="16">
        <f>[1]Regioner_Södra!BF4</f>
        <v>1286858080.0941751</v>
      </c>
      <c r="BG4" s="16">
        <f>[1]Regioner_Södra!BG4</f>
        <v>1292955053.8335891</v>
      </c>
      <c r="BH4" s="16">
        <f>[1]Regioner_Södra!BH4</f>
        <v>1221787572.6820571</v>
      </c>
      <c r="BI4" s="16">
        <f>[1]Regioner_Södra!BI4</f>
        <v>1241581989.2629297</v>
      </c>
      <c r="BJ4" s="16">
        <f>[1]Regioner_Södra!BJ4</f>
        <v>1132313475.5002728</v>
      </c>
      <c r="BK4" s="16">
        <f>[1]Regioner_Södra!BK4</f>
        <v>1171221385.4327323</v>
      </c>
      <c r="BL4" s="16">
        <f>[1]Regioner_Södra!BL4</f>
        <v>1129970284.8974862</v>
      </c>
      <c r="BM4" s="16">
        <f>[1]Regioner_Södra!BM4</f>
        <v>1038708154.0026145</v>
      </c>
      <c r="BN4" s="16">
        <f>[1]Regioner_Södra!BN4</f>
        <v>1007010721.7180222</v>
      </c>
      <c r="BO4" s="16">
        <f>[1]Regioner_Södra!BO4</f>
        <v>912848034.77455223</v>
      </c>
      <c r="BP4" s="16">
        <f>[1]Regioner_Södra!BP4</f>
        <v>907926246.12500644</v>
      </c>
    </row>
    <row r="5" spans="1:69" x14ac:dyDescent="0.2">
      <c r="A5" s="15" t="str">
        <f>[1]Regioner_Södra!A5</f>
        <v>Oms mkr</v>
      </c>
      <c r="B5" s="17">
        <f>[1]Regioner_Södra!B5</f>
        <v>205.25916234000002</v>
      </c>
      <c r="C5" s="17">
        <f>[1]Regioner_Södra!C5</f>
        <v>213.01761081999999</v>
      </c>
      <c r="D5" s="17">
        <f>[1]Regioner_Södra!D5</f>
        <v>210.46607773999997</v>
      </c>
      <c r="E5" s="17">
        <f>[1]Regioner_Södra!E5</f>
        <v>241.65071316000004</v>
      </c>
      <c r="F5" s="17">
        <f>[1]Regioner_Södra!F5</f>
        <v>234.02965517000001</v>
      </c>
      <c r="G5" s="17">
        <f>[1]Regioner_Södra!G5</f>
        <v>269.15325436000001</v>
      </c>
      <c r="H5" s="17">
        <f>[1]Regioner_Södra!H5</f>
        <v>298.40967288999997</v>
      </c>
      <c r="I5" s="17">
        <f>[1]Regioner_Södra!I5</f>
        <v>330.42833164999996</v>
      </c>
      <c r="J5" s="17">
        <f>[1]Regioner_Södra!J5</f>
        <v>351.15995941999995</v>
      </c>
      <c r="K5" s="17">
        <f>[1]Regioner_Södra!K5</f>
        <v>358.55295515000006</v>
      </c>
      <c r="L5" s="17">
        <f>[1]Regioner_Södra!L5</f>
        <v>398.90275700000001</v>
      </c>
      <c r="M5" s="17">
        <f>[1]Regioner_Södra!M5</f>
        <v>466.04049500000002</v>
      </c>
      <c r="N5" s="17">
        <f>[1]Regioner_Södra!N5</f>
        <v>507.19959799999998</v>
      </c>
      <c r="O5" s="17">
        <f>[1]Regioner_Södra!O5</f>
        <v>543.76624700000002</v>
      </c>
      <c r="P5" s="17">
        <f>[1]Regioner_Södra!P5</f>
        <v>533.42023300000005</v>
      </c>
      <c r="Q5" s="17">
        <f>[1]Regioner_Södra!Q5</f>
        <v>568.84290799999997</v>
      </c>
      <c r="R5" s="17">
        <f>[1]Regioner_Södra!R5</f>
        <v>661.88826100000006</v>
      </c>
      <c r="S5" s="17">
        <f>[1]Regioner_Södra!S5</f>
        <v>689.53479500000003</v>
      </c>
      <c r="T5" s="17">
        <f>[1]Regioner_Södra!T5</f>
        <v>632.25310200000001</v>
      </c>
      <c r="U5" s="17">
        <f>[1]Regioner_Södra!U5</f>
        <v>549.14721799999995</v>
      </c>
      <c r="V5" s="17">
        <f>[1]Regioner_Södra!V5</f>
        <v>466.29532999999998</v>
      </c>
      <c r="W5" s="17">
        <f>[1]Regioner_Södra!W5</f>
        <v>464.50340199999999</v>
      </c>
      <c r="X5" s="17">
        <f>[1]Regioner_Södra!X5</f>
        <v>481.41765700000002</v>
      </c>
      <c r="Y5" s="17">
        <f>[1]Regioner_Södra!Y5</f>
        <v>514.94100000000003</v>
      </c>
      <c r="Z5" s="17">
        <f>[1]Regioner_Södra!Z5</f>
        <v>530.82383000000004</v>
      </c>
      <c r="AA5" s="17">
        <f>[1]Regioner_Södra!AA5</f>
        <v>643.38911700000006</v>
      </c>
      <c r="AB5" s="17">
        <f>[1]Regioner_Södra!AB5</f>
        <v>711.40138300000001</v>
      </c>
      <c r="AC5" s="17">
        <f>[1]Regioner_Södra!AC5</f>
        <v>756.01771699999995</v>
      </c>
      <c r="AD5" s="17">
        <f>[1]Regioner_Södra!AD5</f>
        <v>727.22286275900001</v>
      </c>
      <c r="AE5" s="17">
        <f>[1]Regioner_Södra!AE5</f>
        <v>805.25799925530009</v>
      </c>
      <c r="AF5" s="17">
        <f>[1]Regioner_Södra!AF5</f>
        <v>804.35101599999996</v>
      </c>
      <c r="AG5" s="17">
        <f>[1]Regioner_Södra!AG5</f>
        <v>790.60220100000004</v>
      </c>
      <c r="AH5" s="17">
        <f>[1]Regioner_Södra!AH5</f>
        <v>677.8279995800001</v>
      </c>
      <c r="AI5" s="17">
        <f>[1]Regioner_Södra!AI5</f>
        <v>737.47623136999994</v>
      </c>
      <c r="AJ5" s="17">
        <f>[1]Regioner_Södra!AJ5</f>
        <v>732.82765300000005</v>
      </c>
      <c r="AK5" s="17">
        <f>[1]Regioner_Södra!AK5</f>
        <v>715.41667600000005</v>
      </c>
      <c r="AL5" s="17">
        <f>[1]Regioner_Södra!AL5</f>
        <v>652.69005160000006</v>
      </c>
      <c r="AM5" s="17">
        <f>[1]Regioner_Södra!AM5</f>
        <v>717.31980663000002</v>
      </c>
      <c r="AN5" s="17">
        <f>[1]Regioner_Södra!AN5</f>
        <v>744.7879725686372</v>
      </c>
      <c r="AO5" s="17">
        <f>[1]Regioner_Södra!AO5</f>
        <v>761.84858495175581</v>
      </c>
      <c r="AP5" s="17">
        <f>[1]Regioner_Södra!AP5</f>
        <v>703.68101648272955</v>
      </c>
      <c r="AQ5" s="17">
        <f>[1]Regioner_Södra!AQ5</f>
        <v>809.84571135474584</v>
      </c>
      <c r="AR5" s="17">
        <f>[1]Regioner_Södra!AR5</f>
        <v>812.91591822194323</v>
      </c>
      <c r="AS5" s="17">
        <f>[1]Regioner_Södra!AS5</f>
        <v>841.89944151799716</v>
      </c>
      <c r="AT5" s="17">
        <f>[1]Regioner_Södra!AT5</f>
        <v>871.78305473328703</v>
      </c>
      <c r="AU5" s="17">
        <f>[1]Regioner_Södra!AU5</f>
        <v>1055.7269371847538</v>
      </c>
      <c r="AV5" s="17">
        <f>[1]Regioner_Södra!AV5</f>
        <v>1049.657384136543</v>
      </c>
      <c r="AW5" s="17">
        <f>[1]Regioner_Södra!AW5</f>
        <v>1103.6553783839827</v>
      </c>
      <c r="AX5" s="17">
        <f>[1]Regioner_Södra!AX5</f>
        <v>1074.0555664287144</v>
      </c>
      <c r="AY5" s="17">
        <f>[1]Regioner_Södra!AY5</f>
        <v>1259.3061378435632</v>
      </c>
      <c r="AZ5" s="17">
        <f>[1]Regioner_Södra!AZ5</f>
        <v>1224.1539012047158</v>
      </c>
      <c r="BA5" s="17">
        <f>[1]Regioner_Södra!BA5</f>
        <v>1306.5631486786715</v>
      </c>
      <c r="BB5" s="17">
        <f>[1]Regioner_Södra!BB5</f>
        <v>1317.4897680593826</v>
      </c>
      <c r="BC5" s="17">
        <f>[1]Regioner_Södra!BC5</f>
        <v>1371.6796948685217</v>
      </c>
      <c r="BD5" s="17">
        <f>[1]Regioner_Södra!BD5</f>
        <v>1310.299187361172</v>
      </c>
      <c r="BE5" s="17">
        <f>[1]Regioner_Södra!BE5</f>
        <v>1382.1217565227639</v>
      </c>
      <c r="BF5" s="17">
        <f>[1]Regioner_Södra!BF5</f>
        <v>1286.8580800941752</v>
      </c>
      <c r="BG5" s="17">
        <f>[1]Regioner_Södra!BG5</f>
        <v>1292.9550538335891</v>
      </c>
      <c r="BH5" s="17">
        <f>[1]Regioner_Södra!BH5</f>
        <v>1221.7875726820571</v>
      </c>
      <c r="BI5" s="17">
        <f>[1]Regioner_Södra!BI5</f>
        <v>1241.5819892629297</v>
      </c>
      <c r="BJ5" s="17">
        <f>[1]Regioner_Södra!BJ5</f>
        <v>1132.3134755002727</v>
      </c>
      <c r="BK5" s="17">
        <f>[1]Regioner_Södra!BK5</f>
        <v>1171.2213854327324</v>
      </c>
      <c r="BL5" s="17">
        <f>[1]Regioner_Södra!BL5</f>
        <v>1129.9702848974862</v>
      </c>
      <c r="BM5" s="17">
        <f>[1]Regioner_Södra!BM5</f>
        <v>1038.7081540026145</v>
      </c>
      <c r="BN5" s="17">
        <f>[1]Regioner_Södra!BN5</f>
        <v>1007.0107217180222</v>
      </c>
      <c r="BO5" s="17">
        <f>[1]Regioner_Södra!BO5</f>
        <v>912.84803477455227</v>
      </c>
      <c r="BP5" s="17">
        <f>[1]Regioner_Södra!BP5</f>
        <v>907.9262461250064</v>
      </c>
    </row>
    <row r="6" spans="1:69" x14ac:dyDescent="0.2"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69" s="98" customFormat="1" x14ac:dyDescent="0.2"/>
    <row r="8" spans="1:69" s="98" customFormat="1" x14ac:dyDescent="0.2">
      <c r="B8" s="99"/>
      <c r="E8" s="99"/>
      <c r="F8" s="101"/>
      <c r="I8" s="99"/>
      <c r="J8" s="101"/>
      <c r="M8" s="99"/>
      <c r="N8" s="101"/>
      <c r="Q8" s="99"/>
      <c r="R8" s="101"/>
      <c r="S8" s="100"/>
      <c r="T8" s="100"/>
      <c r="U8" s="99"/>
      <c r="V8" s="101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99"/>
    </row>
    <row r="9" spans="1:69" s="98" customFormat="1" x14ac:dyDescent="0.2">
      <c r="B9" s="99"/>
      <c r="E9" s="99"/>
      <c r="F9" s="99"/>
      <c r="I9" s="99"/>
      <c r="J9" s="99"/>
      <c r="M9" s="99"/>
      <c r="N9" s="99"/>
      <c r="Q9" s="99"/>
      <c r="R9" s="99"/>
      <c r="S9" s="100"/>
      <c r="T9" s="100"/>
      <c r="U9" s="99"/>
      <c r="V9" s="99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99"/>
    </row>
    <row r="10" spans="1:69" s="98" customFormat="1" x14ac:dyDescent="0.2">
      <c r="B10" s="99"/>
      <c r="E10" s="99"/>
      <c r="F10" s="101"/>
      <c r="I10" s="99"/>
      <c r="J10" s="101"/>
      <c r="M10" s="99"/>
      <c r="N10" s="101"/>
      <c r="Q10" s="99"/>
      <c r="R10" s="101"/>
      <c r="S10" s="100"/>
      <c r="T10" s="100"/>
      <c r="U10" s="99"/>
      <c r="V10" s="101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99"/>
    </row>
    <row r="11" spans="1:69" s="98" customFormat="1" x14ac:dyDescent="0.2">
      <c r="B11" s="101"/>
      <c r="E11" s="99"/>
      <c r="F11" s="101"/>
      <c r="I11" s="99"/>
      <c r="J11" s="101"/>
      <c r="M11" s="99"/>
      <c r="N11" s="101"/>
      <c r="Q11" s="99"/>
      <c r="R11" s="101"/>
      <c r="S11" s="100"/>
      <c r="T11" s="100"/>
      <c r="U11" s="99"/>
      <c r="V11" s="101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99"/>
    </row>
    <row r="12" spans="1:69" s="98" customFormat="1" x14ac:dyDescent="0.2">
      <c r="B12" s="99"/>
      <c r="E12" s="99"/>
      <c r="F12" s="99"/>
      <c r="I12" s="99"/>
      <c r="J12" s="99"/>
      <c r="M12" s="99"/>
      <c r="N12" s="99"/>
      <c r="Q12" s="99"/>
      <c r="R12" s="99"/>
      <c r="S12" s="100"/>
      <c r="T12" s="100"/>
      <c r="U12" s="99"/>
      <c r="V12" s="99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99"/>
    </row>
    <row r="13" spans="1:69" s="98" customFormat="1" x14ac:dyDescent="0.2">
      <c r="B13" s="99"/>
      <c r="E13" s="99"/>
      <c r="F13" s="99"/>
      <c r="I13" s="99"/>
      <c r="J13" s="99"/>
      <c r="M13" s="99"/>
      <c r="N13" s="99"/>
      <c r="Q13" s="99"/>
      <c r="R13" s="99"/>
      <c r="S13" s="100"/>
      <c r="T13" s="100"/>
      <c r="U13" s="99"/>
      <c r="V13" s="99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99"/>
    </row>
    <row r="14" spans="1:69" s="98" customFormat="1" x14ac:dyDescent="0.2">
      <c r="B14" s="99"/>
      <c r="E14" s="99"/>
      <c r="F14" s="99"/>
      <c r="I14" s="99"/>
      <c r="J14" s="99"/>
      <c r="M14" s="99"/>
      <c r="N14" s="99"/>
      <c r="Q14" s="99"/>
      <c r="R14" s="99"/>
      <c r="S14" s="100"/>
      <c r="T14" s="100"/>
      <c r="U14" s="99"/>
      <c r="V14" s="99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99"/>
    </row>
    <row r="15" spans="1:69" s="98" customFormat="1" x14ac:dyDescent="0.2">
      <c r="B15" s="99"/>
      <c r="E15" s="99"/>
      <c r="F15" s="99"/>
      <c r="I15" s="99"/>
      <c r="J15" s="99"/>
      <c r="M15" s="99"/>
      <c r="N15" s="99"/>
      <c r="Q15" s="99"/>
      <c r="R15" s="99"/>
      <c r="S15" s="100"/>
      <c r="T15" s="100"/>
      <c r="U15" s="99"/>
      <c r="V15" s="99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99"/>
    </row>
    <row r="16" spans="1:69" s="98" customFormat="1" ht="12.75" customHeight="1" x14ac:dyDescent="0.2">
      <c r="B16" s="99"/>
      <c r="E16" s="99"/>
      <c r="F16" s="99"/>
      <c r="I16" s="99"/>
      <c r="J16" s="99"/>
      <c r="M16" s="99"/>
      <c r="N16" s="99"/>
      <c r="Q16" s="99"/>
      <c r="R16" s="99"/>
      <c r="S16" s="100"/>
      <c r="T16" s="100"/>
      <c r="U16" s="99"/>
      <c r="V16" s="99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99"/>
    </row>
    <row r="17" spans="2:41" s="98" customFormat="1" x14ac:dyDescent="0.2">
      <c r="B17" s="99"/>
      <c r="E17" s="101"/>
      <c r="F17" s="101"/>
      <c r="I17" s="101"/>
      <c r="J17" s="101"/>
      <c r="M17" s="101"/>
      <c r="N17" s="101"/>
      <c r="Q17" s="101"/>
      <c r="R17" s="101"/>
      <c r="S17" s="100"/>
      <c r="T17" s="100"/>
      <c r="U17" s="101"/>
      <c r="V17" s="101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1"/>
    </row>
    <row r="18" spans="2:41" s="98" customFormat="1" x14ac:dyDescent="0.2">
      <c r="B18" s="101"/>
      <c r="E18" s="99"/>
      <c r="F18" s="101"/>
      <c r="I18" s="99"/>
      <c r="J18" s="103"/>
      <c r="M18" s="99"/>
      <c r="N18" s="103"/>
      <c r="Q18" s="99"/>
      <c r="R18" s="103"/>
      <c r="S18" s="100"/>
      <c r="T18" s="100"/>
      <c r="U18" s="99"/>
      <c r="V18" s="103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99"/>
    </row>
    <row r="19" spans="2:41" s="98" customFormat="1" x14ac:dyDescent="0.2">
      <c r="B19" s="99"/>
      <c r="E19" s="99"/>
      <c r="F19" s="101"/>
      <c r="I19" s="99"/>
      <c r="J19" s="101"/>
      <c r="M19" s="99"/>
      <c r="N19" s="101"/>
      <c r="Q19" s="99"/>
      <c r="R19" s="101"/>
      <c r="S19" s="100"/>
      <c r="T19" s="100"/>
      <c r="U19" s="99"/>
      <c r="V19" s="101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99"/>
    </row>
    <row r="20" spans="2:41" s="98" customFormat="1" x14ac:dyDescent="0.2">
      <c r="B20" s="99"/>
      <c r="E20" s="99"/>
      <c r="F20" s="99"/>
      <c r="I20" s="99"/>
      <c r="J20" s="101"/>
      <c r="M20" s="99"/>
      <c r="N20" s="101"/>
      <c r="Q20" s="99"/>
      <c r="R20" s="101"/>
      <c r="S20" s="100"/>
      <c r="T20" s="100"/>
      <c r="U20" s="99"/>
      <c r="V20" s="101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99"/>
    </row>
    <row r="21" spans="2:41" s="98" customFormat="1" ht="12.75" customHeight="1" x14ac:dyDescent="0.2">
      <c r="B21" s="99"/>
      <c r="E21" s="99"/>
      <c r="F21" s="101"/>
      <c r="I21" s="99"/>
      <c r="J21" s="101"/>
      <c r="M21" s="99"/>
      <c r="N21" s="101"/>
      <c r="Q21" s="99"/>
      <c r="R21" s="101"/>
      <c r="S21" s="100"/>
      <c r="T21" s="100"/>
      <c r="U21" s="99"/>
      <c r="V21" s="101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99"/>
    </row>
    <row r="22" spans="2:41" ht="13.5" thickBot="1" x14ac:dyDescent="0.25">
      <c r="B22" s="15"/>
      <c r="H22" s="18"/>
      <c r="I22" s="1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2:41" x14ac:dyDescent="0.2">
      <c r="B23" s="15"/>
      <c r="T23" s="66" t="str">
        <f>[1]Regioner_Södra!T23</f>
        <v>First year</v>
      </c>
      <c r="U23" s="68" t="str">
        <f>[1]Regioner_Södra!U23</f>
        <v>First quarter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2:41" x14ac:dyDescent="0.2">
      <c r="B24" s="15"/>
      <c r="T24" s="69">
        <f>[1]Regioner_Södra!T24</f>
        <v>2009</v>
      </c>
      <c r="U24" s="70">
        <f>[1]Regioner_Södra!U24</f>
        <v>1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2:41" x14ac:dyDescent="0.2">
      <c r="B25" s="15"/>
      <c r="S25" s="19"/>
      <c r="T25" s="69" t="str">
        <f>[1]Regioner_Södra!T25</f>
        <v>Last year</v>
      </c>
      <c r="U25" s="70" t="str">
        <f>[1]Regioner_Södra!U25</f>
        <v>Last quarter</v>
      </c>
      <c r="X25" s="23" t="str">
        <f>[1]Regioner_Södra!X25</f>
        <v>Headers</v>
      </c>
      <c r="AA25" s="19"/>
    </row>
    <row r="26" spans="2:41" ht="12.75" customHeight="1" thickBot="1" x14ac:dyDescent="0.25">
      <c r="B26" s="15"/>
      <c r="T26" s="89">
        <f>[1]Regioner_Södra!T26</f>
        <v>2020</v>
      </c>
      <c r="U26" s="90">
        <f>[1]Regioner_Södra!U26</f>
        <v>3</v>
      </c>
      <c r="V26" s="25" t="s">
        <v>8</v>
      </c>
      <c r="X26" s="14" t="str">
        <f>[1]Regioner_Södra!X26</f>
        <v>Omsättningens utveckling per yrkesområde i Södra Sverige tredje kvartalet 2020</v>
      </c>
    </row>
    <row r="27" spans="2:41" ht="13.5" thickBot="1" x14ac:dyDescent="0.25">
      <c r="B27" s="15"/>
      <c r="L27" s="108" t="s">
        <v>10</v>
      </c>
      <c r="U27" s="14">
        <v>4</v>
      </c>
      <c r="V27" s="14">
        <v>4</v>
      </c>
      <c r="X27" s="14" t="str">
        <f>[1]Regioner_Södra!X27</f>
        <v>Omsättningens andel per yrkesområde i Södra Sverige tredje kvartalet 2020</v>
      </c>
    </row>
    <row r="28" spans="2:41" x14ac:dyDescent="0.2">
      <c r="B28" s="15"/>
      <c r="L28" s="78"/>
      <c r="M28" s="79" t="str">
        <f>S28</f>
        <v>Q3 2020</v>
      </c>
      <c r="N28" s="79" t="str">
        <f>T28</f>
        <v>Q3 2019</v>
      </c>
      <c r="O28" s="79" t="str">
        <f t="shared" ref="O28:P28" si="0">U28</f>
        <v>förändring</v>
      </c>
      <c r="P28" s="116" t="str">
        <f t="shared" si="0"/>
        <v>andel</v>
      </c>
      <c r="R28" s="78"/>
      <c r="S28" s="79" t="str">
        <f>[1]Regioner_Södra!S28</f>
        <v>Q3 2020</v>
      </c>
      <c r="T28" s="79" t="str">
        <f>[1]Regioner_Södra!T28</f>
        <v>Q3 2019</v>
      </c>
      <c r="U28" s="85" t="str">
        <f>[1]Regioner_Södra!U28</f>
        <v>förändring</v>
      </c>
      <c r="V28" s="80" t="str">
        <f>[1]Regioner_Södra!V28</f>
        <v>andel</v>
      </c>
    </row>
    <row r="29" spans="2:41" x14ac:dyDescent="0.2">
      <c r="B29" s="15"/>
      <c r="L29" s="81" t="s">
        <v>14</v>
      </c>
      <c r="M29" s="12">
        <f>S37</f>
        <v>58279770.673033081</v>
      </c>
      <c r="N29" s="12">
        <f>T37</f>
        <v>85558134.105346754</v>
      </c>
      <c r="O29" s="117">
        <f>(M29-N29)/N29</f>
        <v>-0.31882840500853066</v>
      </c>
      <c r="P29" s="86">
        <f>M29/SUM($M$29:$M$37)</f>
        <v>6.4189983406437306E-2</v>
      </c>
      <c r="R29" s="81" t="str">
        <f>[1]Regioner_Södra!R29</f>
        <v>Bygg</v>
      </c>
      <c r="S29" s="12">
        <f>[1]Regioner_Södra!S29</f>
        <v>17181132.913000003</v>
      </c>
      <c r="T29" s="12">
        <f>[1]Regioner_Södra!T29</f>
        <v>19556051.020124998</v>
      </c>
      <c r="U29" s="84">
        <f>[1]Regioner_Södra!U29</f>
        <v>-0.12144159905703782</v>
      </c>
      <c r="V29" s="86">
        <f>[1]Regioner_Södra!V29</f>
        <v>1.8923489640627084E-2</v>
      </c>
    </row>
    <row r="30" spans="2:41" x14ac:dyDescent="0.2">
      <c r="B30" s="15"/>
      <c r="L30" s="81" t="s">
        <v>15</v>
      </c>
      <c r="M30" s="12">
        <f>S31+S40+S43</f>
        <v>38378131.684987247</v>
      </c>
      <c r="N30" s="12">
        <f>T31+T40+T43</f>
        <v>60757067.269698806</v>
      </c>
      <c r="O30" s="117">
        <f t="shared" ref="O30:O36" si="1">(M30-N30)/N30</f>
        <v>-0.36833469076728365</v>
      </c>
      <c r="P30" s="86">
        <f t="shared" ref="P30:P36" si="2">M30/SUM($M$29:$M$37)</f>
        <v>4.2270098313363667E-2</v>
      </c>
      <c r="R30" s="81" t="str">
        <f>[1]Regioner_Södra!R30</f>
        <v>Ekonomi/Finans</v>
      </c>
      <c r="S30" s="12">
        <f>[1]Regioner_Södra!S30</f>
        <v>55744286.263633706</v>
      </c>
      <c r="T30" s="12">
        <f>[1]Regioner_Södra!T30</f>
        <v>73926839.252993107</v>
      </c>
      <c r="U30" s="84">
        <f>[1]Regioner_Södra!U30</f>
        <v>-0.2459533394513852</v>
      </c>
      <c r="V30" s="86">
        <f>[1]Regioner_Södra!V30</f>
        <v>6.1397372861009478E-2</v>
      </c>
    </row>
    <row r="31" spans="2:41" x14ac:dyDescent="0.2">
      <c r="B31" s="15"/>
      <c r="L31" s="81" t="s">
        <v>16</v>
      </c>
      <c r="M31" s="12">
        <f>S42</f>
        <v>40931872.271029323</v>
      </c>
      <c r="N31" s="12">
        <f>T42</f>
        <v>55540504.061792783</v>
      </c>
      <c r="O31" s="117">
        <f t="shared" si="1"/>
        <v>-0.26302663322087089</v>
      </c>
      <c r="P31" s="86">
        <f t="shared" si="2"/>
        <v>4.5082816413475148E-2</v>
      </c>
      <c r="R31" s="81" t="str">
        <f>[1]Regioner_Södra!R31</f>
        <v>Försäljning</v>
      </c>
      <c r="S31" s="12">
        <f>[1]Regioner_Södra!S31</f>
        <v>9399595.2339409851</v>
      </c>
      <c r="T31" s="12">
        <f>[1]Regioner_Södra!T31</f>
        <v>16127882.665158309</v>
      </c>
      <c r="U31" s="84">
        <f>[1]Regioner_Södra!U31</f>
        <v>-0.41718355539333779</v>
      </c>
      <c r="V31" s="86">
        <f>[1]Regioner_Södra!V31</f>
        <v>1.035281805549524E-2</v>
      </c>
    </row>
    <row r="32" spans="2:41" x14ac:dyDescent="0.2">
      <c r="B32" s="15"/>
      <c r="L32" s="81" t="s">
        <v>17</v>
      </c>
      <c r="M32" s="12">
        <f>S36</f>
        <v>89470765.782361239</v>
      </c>
      <c r="N32" s="12">
        <f>T36</f>
        <v>111238531.09880172</v>
      </c>
      <c r="O32" s="117">
        <f t="shared" si="1"/>
        <v>-0.19568547967526123</v>
      </c>
      <c r="P32" s="86">
        <f t="shared" si="2"/>
        <v>9.8544090078042074E-2</v>
      </c>
      <c r="R32" s="81" t="str">
        <f>[1]Regioner_Södra!R32</f>
        <v>Försäljning/Marknadsföring</v>
      </c>
      <c r="S32" s="12">
        <f>[1]Regioner_Södra!S32</f>
        <v>0</v>
      </c>
      <c r="T32" s="12">
        <f>[1]Regioner_Södra!T32</f>
        <v>0</v>
      </c>
      <c r="U32" s="84" t="e">
        <f>[1]Regioner_Södra!U32</f>
        <v>#DIV/0!</v>
      </c>
      <c r="V32" s="86">
        <f>[1]Regioner_Södra!V32</f>
        <v>0</v>
      </c>
    </row>
    <row r="33" spans="2:22" x14ac:dyDescent="0.2">
      <c r="B33" s="15"/>
      <c r="L33" s="81" t="s">
        <v>18</v>
      </c>
      <c r="M33" s="12">
        <f>S30</f>
        <v>55744286.263633706</v>
      </c>
      <c r="N33" s="12">
        <f>T30</f>
        <v>73926839.252993107</v>
      </c>
      <c r="O33" s="117">
        <f t="shared" si="1"/>
        <v>-0.2459533394513852</v>
      </c>
      <c r="P33" s="86">
        <f t="shared" si="2"/>
        <v>6.1397372861009498E-2</v>
      </c>
      <c r="R33" s="81" t="str">
        <f>[1]Regioner_Södra!R33</f>
        <v>Hotell/Restaurang/Turism</v>
      </c>
      <c r="S33" s="12">
        <f>[1]Regioner_Södra!S33</f>
        <v>6635907.614922653</v>
      </c>
      <c r="T33" s="12">
        <f>[1]Regioner_Södra!T33</f>
        <v>12775896.506914172</v>
      </c>
      <c r="U33" s="84">
        <f>[1]Regioner_Södra!U33</f>
        <v>-0.4805916272622141</v>
      </c>
      <c r="V33" s="86">
        <f>[1]Regioner_Södra!V33</f>
        <v>7.3088619733645147E-3</v>
      </c>
    </row>
    <row r="34" spans="2:22" x14ac:dyDescent="0.2">
      <c r="B34" s="15"/>
      <c r="L34" s="81" t="s">
        <v>23</v>
      </c>
      <c r="M34" s="12">
        <f>S34</f>
        <v>70118711.930000007</v>
      </c>
      <c r="N34" s="12">
        <f>T34</f>
        <v>79423040.680000007</v>
      </c>
      <c r="O34" s="117">
        <f t="shared" si="1"/>
        <v>-0.11714898687255849</v>
      </c>
      <c r="P34" s="86">
        <f t="shared" si="2"/>
        <v>7.7229524126286586E-2</v>
      </c>
      <c r="R34" s="81" t="str">
        <f>[1]Regioner_Södra!R34</f>
        <v>Hälso- och sjukvård</v>
      </c>
      <c r="S34" s="12">
        <f>[1]Regioner_Södra!S34</f>
        <v>70118711.930000007</v>
      </c>
      <c r="T34" s="12">
        <f>[1]Regioner_Södra!T34</f>
        <v>79423040.680000007</v>
      </c>
      <c r="U34" s="84">
        <f>[1]Regioner_Södra!U34</f>
        <v>-0.11714898687255849</v>
      </c>
      <c r="V34" s="86">
        <f>[1]Regioner_Södra!V34</f>
        <v>7.7229524126286572E-2</v>
      </c>
    </row>
    <row r="35" spans="2:22" x14ac:dyDescent="0.2">
      <c r="B35" s="15"/>
      <c r="L35" s="81" t="s">
        <v>19</v>
      </c>
      <c r="M35" s="12">
        <f>S35+S29</f>
        <v>260150748.96435648</v>
      </c>
      <c r="N35" s="12">
        <f>T35+T29</f>
        <v>360061557.90137625</v>
      </c>
      <c r="O35" s="117">
        <f t="shared" si="1"/>
        <v>-0.2774825769219888</v>
      </c>
      <c r="P35" s="86">
        <f t="shared" si="2"/>
        <v>0.28653290955589139</v>
      </c>
      <c r="R35" s="81" t="str">
        <f>[1]Regioner_Södra!R35</f>
        <v>Industri/Tillverkning</v>
      </c>
      <c r="S35" s="12">
        <f>[1]Regioner_Södra!S35</f>
        <v>242969616.05135649</v>
      </c>
      <c r="T35" s="12">
        <f>[1]Regioner_Södra!T35</f>
        <v>340505506.88125128</v>
      </c>
      <c r="U35" s="84">
        <f>[1]Regioner_Södra!U35</f>
        <v>-0.28644438594618582</v>
      </c>
      <c r="V35" s="86">
        <f>[1]Regioner_Södra!V35</f>
        <v>0.26760941991526421</v>
      </c>
    </row>
    <row r="36" spans="2:22" x14ac:dyDescent="0.2">
      <c r="B36" s="15"/>
      <c r="L36" s="81" t="s">
        <v>20</v>
      </c>
      <c r="M36" s="12">
        <f>S39</f>
        <v>263351818.88226354</v>
      </c>
      <c r="N36" s="12">
        <f>T39</f>
        <v>270320808.26302338</v>
      </c>
      <c r="O36" s="117">
        <f t="shared" si="1"/>
        <v>-2.5780440009557003E-2</v>
      </c>
      <c r="P36" s="86">
        <f t="shared" si="2"/>
        <v>0.29005860333506023</v>
      </c>
      <c r="R36" s="81" t="str">
        <f>[1]Regioner_Södra!R36</f>
        <v>IT</v>
      </c>
      <c r="S36" s="12">
        <f>[1]Regioner_Södra!S36</f>
        <v>89470765.782361239</v>
      </c>
      <c r="T36" s="12">
        <f>[1]Regioner_Södra!T36</f>
        <v>111238531.09880172</v>
      </c>
      <c r="U36" s="84">
        <f>[1]Regioner_Södra!U36</f>
        <v>-0.19568547967526123</v>
      </c>
      <c r="V36" s="86">
        <f>[1]Regioner_Södra!V36</f>
        <v>9.8544090078042046E-2</v>
      </c>
    </row>
    <row r="37" spans="2:22" ht="13.5" thickBot="1" x14ac:dyDescent="0.25">
      <c r="L37" s="82" t="s">
        <v>21</v>
      </c>
      <c r="M37" s="83">
        <f>S33+S44</f>
        <v>31500139.67334199</v>
      </c>
      <c r="N37" s="83">
        <f>T33+T44</f>
        <v>33143802.26445359</v>
      </c>
      <c r="O37" s="118">
        <f>(M37-N37)/N37</f>
        <v>-4.9591853644215492E-2</v>
      </c>
      <c r="P37" s="88">
        <f>M37/SUM($M$29:$M$37)</f>
        <v>3.4694601910434185E-2</v>
      </c>
      <c r="R37" s="81" t="str">
        <f>[1]Regioner_Södra!R37</f>
        <v>Kontor/Administration</v>
      </c>
      <c r="S37" s="12">
        <f>[1]Regioner_Södra!S37</f>
        <v>58279770.673033081</v>
      </c>
      <c r="T37" s="12">
        <f>[1]Regioner_Södra!T37</f>
        <v>85558134.105346754</v>
      </c>
      <c r="U37" s="84">
        <f>[1]Regioner_Södra!U37</f>
        <v>-0.31882840500853066</v>
      </c>
      <c r="V37" s="86">
        <f>[1]Regioner_Södra!V37</f>
        <v>6.4189983406437279E-2</v>
      </c>
    </row>
    <row r="38" spans="2:22" x14ac:dyDescent="0.2">
      <c r="R38" s="81" t="str">
        <f>[1]Regioner_Södra!R38</f>
        <v>Lager/Industri</v>
      </c>
      <c r="S38" s="12">
        <f>[1]Regioner_Södra!S38</f>
        <v>0</v>
      </c>
      <c r="T38" s="12">
        <f>[1]Regioner_Södra!T38</f>
        <v>0</v>
      </c>
      <c r="U38" s="84" t="e">
        <f>[1]Regioner_Södra!U38</f>
        <v>#DIV/0!</v>
      </c>
      <c r="V38" s="86">
        <f>[1]Regioner_Södra!V38</f>
        <v>0</v>
      </c>
    </row>
    <row r="39" spans="2:22" x14ac:dyDescent="0.2">
      <c r="R39" s="81" t="str">
        <f>[1]Regioner_Södra!R39</f>
        <v>Lager/Logistik</v>
      </c>
      <c r="S39" s="12">
        <f>[1]Regioner_Södra!S39</f>
        <v>263351818.88226354</v>
      </c>
      <c r="T39" s="12">
        <f>[1]Regioner_Södra!T39</f>
        <v>270320808.26302338</v>
      </c>
      <c r="U39" s="84">
        <f>[1]Regioner_Södra!U39</f>
        <v>-2.5780440009557003E-2</v>
      </c>
      <c r="V39" s="86">
        <f>[1]Regioner_Södra!V39</f>
        <v>0.29005860333506017</v>
      </c>
    </row>
    <row r="40" spans="2:22" x14ac:dyDescent="0.2">
      <c r="R40" s="81" t="str">
        <f>[1]Regioner_Södra!R40</f>
        <v>Marknadsföring/Information</v>
      </c>
      <c r="S40" s="12">
        <f>[1]Regioner_Södra!S40</f>
        <v>6926180.9410718307</v>
      </c>
      <c r="T40" s="12">
        <f>[1]Regioner_Södra!T40</f>
        <v>9708259.5873464122</v>
      </c>
      <c r="U40" s="84">
        <f>[1]Regioner_Södra!U40</f>
        <v>-0.28656821763405438</v>
      </c>
      <c r="V40" s="86">
        <f>[1]Regioner_Södra!V40</f>
        <v>7.6285722222840194E-3</v>
      </c>
    </row>
    <row r="41" spans="2:22" x14ac:dyDescent="0.2">
      <c r="B41" s="15"/>
      <c r="R41" s="81" t="str">
        <f>[1]Regioner_Södra!R41</f>
        <v>Pedagogik</v>
      </c>
      <c r="S41" s="12">
        <f>[1]Regioner_Södra!S41</f>
        <v>0</v>
      </c>
      <c r="T41" s="12">
        <f>[1]Regioner_Södra!T41</f>
        <v>0</v>
      </c>
      <c r="U41" s="84" t="e">
        <f>[1]Regioner_Södra!U41</f>
        <v>#DIV/0!</v>
      </c>
      <c r="V41" s="86">
        <f>[1]Regioner_Södra!V41</f>
        <v>0</v>
      </c>
    </row>
    <row r="42" spans="2:22" x14ac:dyDescent="0.2">
      <c r="B42" s="15"/>
      <c r="R42" s="81" t="str">
        <f>[1]Regioner_Södra!R42</f>
        <v>Teknik</v>
      </c>
      <c r="S42" s="12">
        <f>[1]Regioner_Södra!S42</f>
        <v>40931872.271029323</v>
      </c>
      <c r="T42" s="12">
        <f>[1]Regioner_Södra!T42</f>
        <v>55540504.061792783</v>
      </c>
      <c r="U42" s="84">
        <f>[1]Regioner_Södra!U42</f>
        <v>-0.26302663322087089</v>
      </c>
      <c r="V42" s="86">
        <f>[1]Regioner_Södra!V42</f>
        <v>4.5082816413475134E-2</v>
      </c>
    </row>
    <row r="43" spans="2:22" x14ac:dyDescent="0.2">
      <c r="B43" s="15"/>
      <c r="R43" s="81" t="str">
        <f>[1]Regioner_Södra!R43</f>
        <v>Telefoni/Callcenter</v>
      </c>
      <c r="S43" s="12">
        <f>[1]Regioner_Södra!S43</f>
        <v>22052355.509974435</v>
      </c>
      <c r="T43" s="12">
        <f>[1]Regioner_Södra!T43</f>
        <v>34920925.017194085</v>
      </c>
      <c r="U43" s="84">
        <f>[1]Regioner_Södra!U43</f>
        <v>-0.36850597459498929</v>
      </c>
      <c r="V43" s="86">
        <f>[1]Regioner_Södra!V43</f>
        <v>2.4288708035584403E-2</v>
      </c>
    </row>
    <row r="44" spans="2:22" ht="13.5" thickBot="1" x14ac:dyDescent="0.25">
      <c r="R44" s="82" t="str">
        <f>[1]Regioner_Södra!R44</f>
        <v>Övrigt</v>
      </c>
      <c r="S44" s="83">
        <f>[1]Regioner_Södra!S44</f>
        <v>24864232.058419336</v>
      </c>
      <c r="T44" s="83">
        <f>[1]Regioner_Södra!T44</f>
        <v>20367905.757539418</v>
      </c>
      <c r="U44" s="87">
        <f>[1]Regioner_Södra!U44</f>
        <v>0.22075545490068613</v>
      </c>
      <c r="V44" s="88">
        <f>[1]Regioner_Södra!V44</f>
        <v>2.7385739937069661E-2</v>
      </c>
    </row>
    <row r="52" spans="2:6" x14ac:dyDescent="0.2">
      <c r="B52" s="15"/>
      <c r="C52" s="15"/>
      <c r="D52" s="15"/>
      <c r="E52" s="15"/>
      <c r="F52" s="15"/>
    </row>
    <row r="79" spans="3:18" x14ac:dyDescent="0.2">
      <c r="L79" s="108" t="s">
        <v>10</v>
      </c>
    </row>
    <row r="80" spans="3:18" x14ac:dyDescent="0.2">
      <c r="C80" s="23" t="str">
        <f>[1]Regioner_Södra!C80</f>
        <v>Tillväxt</v>
      </c>
      <c r="D80" s="23" t="str">
        <f>[1]Regioner_Södra!D80</f>
        <v>Andel</v>
      </c>
      <c r="G80" s="23" t="str">
        <f>[1]Regioner_Södra!G80</f>
        <v>Sorted alphabetically and ranked</v>
      </c>
      <c r="N80" s="14" t="s">
        <v>24</v>
      </c>
      <c r="O80" s="14" t="s">
        <v>25</v>
      </c>
      <c r="R80" s="14" t="s">
        <v>26</v>
      </c>
    </row>
    <row r="81" spans="1:20" x14ac:dyDescent="0.2">
      <c r="A81" s="14">
        <f>[1]Regioner_Södra!A81</f>
        <v>1</v>
      </c>
      <c r="B81" s="15" t="str">
        <f>[1]Regioner_Södra!B81</f>
        <v>Hotell/Restaurang/Turism</v>
      </c>
      <c r="C81" s="46">
        <f>[1]Regioner_Södra!C81</f>
        <v>-0.4805916272622141</v>
      </c>
      <c r="D81" s="48">
        <f>[1]Regioner_Södra!D81</f>
        <v>7.3088619733645147E-3</v>
      </c>
      <c r="E81" s="49"/>
      <c r="G81" s="14">
        <f>[1]Regioner_Södra!G81</f>
        <v>4</v>
      </c>
      <c r="H81" s="15" t="str">
        <f>[1]Regioner_Södra!H81</f>
        <v>Bygg</v>
      </c>
      <c r="I81" s="48">
        <f>[1]Regioner_Södra!I81</f>
        <v>1.8923489640627084E-2</v>
      </c>
      <c r="L81" s="14">
        <v>1</v>
      </c>
      <c r="M81" s="14" t="str">
        <f>VLOOKUP(L81,$R$81:$S$89,2,FALSE)</f>
        <v>Övrigt</v>
      </c>
      <c r="N81" s="46">
        <f>VLOOKUP(M81,$L$29:$P$37,4,FALSE)</f>
        <v>-4.9591853644215492E-2</v>
      </c>
      <c r="O81" s="48">
        <f>VLOOKUP(M81,$L$28:$P$37,5,FALSE)</f>
        <v>3.4694601910434185E-2</v>
      </c>
      <c r="R81" s="120">
        <f>RANK(T81,$T$81:$T$89,1)+COUNTIF($T$81:T81,T81)-1</f>
        <v>5</v>
      </c>
      <c r="S81" s="14" t="s">
        <v>14</v>
      </c>
      <c r="T81" s="119">
        <f>VLOOKUP(S81,$L$29:$P$37,5,FALSE)</f>
        <v>6.4189983406437306E-2</v>
      </c>
    </row>
    <row r="82" spans="1:20" x14ac:dyDescent="0.2">
      <c r="A82" s="14">
        <f>[1]Regioner_Södra!A82</f>
        <v>2</v>
      </c>
      <c r="B82" s="15" t="str">
        <f>[1]Regioner_Södra!B82</f>
        <v>Marknadsföring/Information</v>
      </c>
      <c r="C82" s="46">
        <f>[1]Regioner_Södra!C82</f>
        <v>-0.28656821763405438</v>
      </c>
      <c r="D82" s="48">
        <f>[1]Regioner_Södra!D82</f>
        <v>7.6285722222840194E-3</v>
      </c>
      <c r="E82" s="49"/>
      <c r="G82" s="14">
        <f>[1]Regioner_Södra!G82</f>
        <v>8</v>
      </c>
      <c r="H82" s="15" t="str">
        <f>[1]Regioner_Södra!H82</f>
        <v>Ekonomi/Finans</v>
      </c>
      <c r="I82" s="48">
        <f>[1]Regioner_Södra!I82</f>
        <v>6.1397372861009478E-2</v>
      </c>
      <c r="L82" s="14">
        <v>2</v>
      </c>
      <c r="M82" s="14" t="str">
        <f t="shared" ref="M82:M89" si="3">VLOOKUP(L82,$R$81:$S$89,2,FALSE)</f>
        <v>Försäljning &amp; Kundtjänst</v>
      </c>
      <c r="N82" s="46">
        <f t="shared" ref="N82:N89" si="4">VLOOKUP(M82,$L$29:$P$37,4,FALSE)</f>
        <v>-0.36833469076728365</v>
      </c>
      <c r="O82" s="48">
        <f t="shared" ref="O82:O89" si="5">VLOOKUP(M82,$L$28:$P$37,5,FALSE)</f>
        <v>4.2270098313363667E-2</v>
      </c>
      <c r="R82" s="120">
        <f>RANK(T82,$T$81:$T$89,1)+COUNTIF($T$81:T82,T82)-1</f>
        <v>2</v>
      </c>
      <c r="S82" s="14" t="s">
        <v>15</v>
      </c>
      <c r="T82" s="119">
        <f t="shared" ref="T82:T89" si="6">VLOOKUP(S82,$L$29:$P$37,5,FALSE)</f>
        <v>4.2270098313363667E-2</v>
      </c>
    </row>
    <row r="83" spans="1:20" x14ac:dyDescent="0.2">
      <c r="A83" s="14">
        <f>[1]Regioner_Södra!A83</f>
        <v>3</v>
      </c>
      <c r="B83" s="15" t="str">
        <f>[1]Regioner_Södra!B83</f>
        <v>Försäljning</v>
      </c>
      <c r="C83" s="46">
        <f>[1]Regioner_Södra!C83</f>
        <v>-0.41718355539333779</v>
      </c>
      <c r="D83" s="48">
        <f>[1]Regioner_Södra!D83</f>
        <v>1.035281805549524E-2</v>
      </c>
      <c r="E83" s="49"/>
      <c r="G83" s="14">
        <f>[1]Regioner_Södra!G83</f>
        <v>3</v>
      </c>
      <c r="H83" s="15" t="str">
        <f>[1]Regioner_Södra!H83</f>
        <v>Försäljning</v>
      </c>
      <c r="I83" s="48">
        <f>[1]Regioner_Södra!I83</f>
        <v>1.035281805549524E-2</v>
      </c>
      <c r="L83" s="14">
        <v>3</v>
      </c>
      <c r="M83" s="14" t="str">
        <f t="shared" si="3"/>
        <v>Teknik</v>
      </c>
      <c r="N83" s="46">
        <f t="shared" si="4"/>
        <v>-0.26302663322087089</v>
      </c>
      <c r="O83" s="48">
        <f t="shared" si="5"/>
        <v>4.5082816413475148E-2</v>
      </c>
      <c r="R83" s="120">
        <f>RANK(T83,$T$81:$T$89,1)+COUNTIF($T$81:T83,T83)-1</f>
        <v>3</v>
      </c>
      <c r="S83" s="14" t="s">
        <v>16</v>
      </c>
      <c r="T83" s="119">
        <f t="shared" si="6"/>
        <v>4.5082816413475148E-2</v>
      </c>
    </row>
    <row r="84" spans="1:20" x14ac:dyDescent="0.2">
      <c r="A84" s="14">
        <f>[1]Regioner_Södra!A84</f>
        <v>4</v>
      </c>
      <c r="B84" s="15" t="str">
        <f>[1]Regioner_Södra!B84</f>
        <v>Bygg</v>
      </c>
      <c r="C84" s="46">
        <f>[1]Regioner_Södra!C84</f>
        <v>-0.12144159905703782</v>
      </c>
      <c r="D84" s="48">
        <f>[1]Regioner_Södra!D84</f>
        <v>1.8923489640627084E-2</v>
      </c>
      <c r="E84" s="49"/>
      <c r="G84" s="14">
        <f>[1]Regioner_Södra!G84</f>
        <v>10</v>
      </c>
      <c r="H84" s="15" t="str">
        <f>[1]Regioner_Södra!H84</f>
        <v>Hälso- och sjukvård</v>
      </c>
      <c r="I84" s="48">
        <f>[1]Regioner_Södra!I84</f>
        <v>7.7229524126286572E-2</v>
      </c>
      <c r="L84" s="14">
        <v>4</v>
      </c>
      <c r="M84" s="14" t="str">
        <f t="shared" si="3"/>
        <v>Ekonomi &amp; Finans</v>
      </c>
      <c r="N84" s="46">
        <f t="shared" si="4"/>
        <v>-0.2459533394513852</v>
      </c>
      <c r="O84" s="48">
        <f t="shared" si="5"/>
        <v>6.1397372861009498E-2</v>
      </c>
      <c r="R84" s="120">
        <f>RANK(T84,$T$81:$T$89,1)+COUNTIF($T$81:T84,T84)-1</f>
        <v>7</v>
      </c>
      <c r="S84" s="14" t="s">
        <v>17</v>
      </c>
      <c r="T84" s="119">
        <f t="shared" si="6"/>
        <v>9.8544090078042074E-2</v>
      </c>
    </row>
    <row r="85" spans="1:20" x14ac:dyDescent="0.2">
      <c r="A85" s="14">
        <f>[1]Regioner_Södra!A85</f>
        <v>5</v>
      </c>
      <c r="B85" s="15" t="str">
        <f>[1]Regioner_Södra!B85</f>
        <v>Telefoni/Callcenter</v>
      </c>
      <c r="C85" s="46">
        <f>[1]Regioner_Södra!C85</f>
        <v>-0.36850597459498929</v>
      </c>
      <c r="D85" s="48">
        <f>[1]Regioner_Södra!D85</f>
        <v>2.4288708035584403E-2</v>
      </c>
      <c r="E85" s="49"/>
      <c r="G85" s="14">
        <f>[1]Regioner_Södra!G85</f>
        <v>1</v>
      </c>
      <c r="H85" s="15" t="str">
        <f>[1]Regioner_Södra!H85</f>
        <v>Hotell/Restaurang/Turism</v>
      </c>
      <c r="I85" s="48">
        <f>[1]Regioner_Södra!I85</f>
        <v>7.3088619733645147E-3</v>
      </c>
      <c r="L85" s="14">
        <v>5</v>
      </c>
      <c r="M85" s="14" t="str">
        <f t="shared" si="3"/>
        <v>Administration &amp; Service</v>
      </c>
      <c r="N85" s="46">
        <f t="shared" si="4"/>
        <v>-0.31882840500853066</v>
      </c>
      <c r="O85" s="48">
        <f t="shared" si="5"/>
        <v>6.4189983406437306E-2</v>
      </c>
      <c r="R85" s="120">
        <f>RANK(T85,$T$81:$T$89,1)+COUNTIF($T$81:T85,T85)-1</f>
        <v>4</v>
      </c>
      <c r="S85" s="14" t="s">
        <v>18</v>
      </c>
      <c r="T85" s="119">
        <f t="shared" si="6"/>
        <v>6.1397372861009498E-2</v>
      </c>
    </row>
    <row r="86" spans="1:20" x14ac:dyDescent="0.2">
      <c r="A86" s="14">
        <f>[1]Regioner_Södra!A86</f>
        <v>6</v>
      </c>
      <c r="B86" s="15" t="str">
        <f>[1]Regioner_Södra!B86</f>
        <v>Övrigt</v>
      </c>
      <c r="C86" s="46">
        <f>[1]Regioner_Södra!C86</f>
        <v>0.22075545490068613</v>
      </c>
      <c r="D86" s="48">
        <f>[1]Regioner_Södra!D86</f>
        <v>2.7385739937069661E-2</v>
      </c>
      <c r="E86" s="49"/>
      <c r="G86" s="14">
        <f>[1]Regioner_Södra!G86</f>
        <v>12</v>
      </c>
      <c r="H86" s="23" t="str">
        <f>[1]Regioner_Södra!H86</f>
        <v>Industri/Tillverkning</v>
      </c>
      <c r="I86" s="48">
        <f>[1]Regioner_Södra!I86</f>
        <v>0.26760941991526421</v>
      </c>
      <c r="L86" s="14">
        <v>6</v>
      </c>
      <c r="M86" s="14" t="str">
        <f t="shared" si="3"/>
        <v>Hälso- &amp; sjukvård/Omsorg</v>
      </c>
      <c r="N86" s="46">
        <f t="shared" si="4"/>
        <v>-0.11714898687255849</v>
      </c>
      <c r="O86" s="48">
        <f t="shared" si="5"/>
        <v>7.7229524126286586E-2</v>
      </c>
      <c r="R86" s="120">
        <f>RANK(T86,$T$81:$T$89,1)+COUNTIF($T$81:T86,T86)-1</f>
        <v>6</v>
      </c>
      <c r="S86" s="14" t="s">
        <v>23</v>
      </c>
      <c r="T86" s="119">
        <f t="shared" si="6"/>
        <v>7.7229524126286586E-2</v>
      </c>
    </row>
    <row r="87" spans="1:20" x14ac:dyDescent="0.2">
      <c r="A87" s="14">
        <f>[1]Regioner_Södra!A87</f>
        <v>7</v>
      </c>
      <c r="B87" s="15" t="str">
        <f>[1]Regioner_Södra!B87</f>
        <v>Teknik</v>
      </c>
      <c r="C87" s="46">
        <f>[1]Regioner_Södra!C87</f>
        <v>-0.26302663322087089</v>
      </c>
      <c r="D87" s="48">
        <f>[1]Regioner_Södra!D87</f>
        <v>4.5082816413475134E-2</v>
      </c>
      <c r="E87" s="49"/>
      <c r="G87" s="14">
        <f>[1]Regioner_Södra!G87</f>
        <v>11</v>
      </c>
      <c r="H87" s="15" t="str">
        <f>[1]Regioner_Södra!H87</f>
        <v>IT</v>
      </c>
      <c r="I87" s="48">
        <f>[1]Regioner_Södra!I87</f>
        <v>9.8544090078042046E-2</v>
      </c>
      <c r="L87" s="14">
        <v>7</v>
      </c>
      <c r="M87" s="14" t="str">
        <f t="shared" si="3"/>
        <v>IT</v>
      </c>
      <c r="N87" s="46">
        <f t="shared" si="4"/>
        <v>-0.19568547967526123</v>
      </c>
      <c r="O87" s="48">
        <f t="shared" si="5"/>
        <v>9.8544090078042074E-2</v>
      </c>
      <c r="R87" s="120">
        <f>RANK(T87,$T$81:$T$89,1)+COUNTIF($T$81:T87,T87)-1</f>
        <v>8</v>
      </c>
      <c r="S87" s="14" t="s">
        <v>19</v>
      </c>
      <c r="T87" s="119">
        <f t="shared" si="6"/>
        <v>0.28653290955589139</v>
      </c>
    </row>
    <row r="88" spans="1:20" x14ac:dyDescent="0.2">
      <c r="A88" s="14">
        <f>[1]Regioner_Södra!A88</f>
        <v>8</v>
      </c>
      <c r="B88" s="15" t="str">
        <f>[1]Regioner_Södra!B88</f>
        <v>Ekonomi/Finans</v>
      </c>
      <c r="C88" s="46">
        <f>[1]Regioner_Södra!C88</f>
        <v>-0.2459533394513852</v>
      </c>
      <c r="D88" s="48">
        <f>[1]Regioner_Södra!D88</f>
        <v>6.1397372861009478E-2</v>
      </c>
      <c r="E88" s="49"/>
      <c r="G88" s="14">
        <f>[1]Regioner_Södra!G88</f>
        <v>9</v>
      </c>
      <c r="H88" s="15" t="str">
        <f>[1]Regioner_Södra!H88</f>
        <v>Kontor/Administration</v>
      </c>
      <c r="I88" s="48">
        <f>[1]Regioner_Södra!I88</f>
        <v>6.4189983406437279E-2</v>
      </c>
      <c r="L88" s="14">
        <v>8</v>
      </c>
      <c r="M88" s="14" t="str">
        <f t="shared" si="3"/>
        <v>Industri &amp; Tillverkning</v>
      </c>
      <c r="N88" s="46">
        <f t="shared" si="4"/>
        <v>-0.2774825769219888</v>
      </c>
      <c r="O88" s="48">
        <f t="shared" si="5"/>
        <v>0.28653290955589139</v>
      </c>
      <c r="R88" s="120">
        <f>RANK(T88,$T$81:$T$89,1)+COUNTIF($T$81:T88,T88)-1</f>
        <v>9</v>
      </c>
      <c r="S88" s="14" t="s">
        <v>20</v>
      </c>
      <c r="T88" s="119">
        <f t="shared" si="6"/>
        <v>0.29005860333506023</v>
      </c>
    </row>
    <row r="89" spans="1:20" x14ac:dyDescent="0.2">
      <c r="A89" s="14">
        <f>[1]Regioner_Södra!A89</f>
        <v>9</v>
      </c>
      <c r="B89" s="15" t="str">
        <f>[1]Regioner_Södra!B89</f>
        <v>Kontor/Administration</v>
      </c>
      <c r="C89" s="46">
        <f>[1]Regioner_Södra!C89</f>
        <v>-0.31882840500853066</v>
      </c>
      <c r="D89" s="48">
        <f>[1]Regioner_Södra!D89</f>
        <v>6.4189983406437279E-2</v>
      </c>
      <c r="E89" s="49"/>
      <c r="G89" s="14">
        <f>[1]Regioner_Södra!G89</f>
        <v>13</v>
      </c>
      <c r="H89" s="15" t="str">
        <f>[1]Regioner_Södra!H89</f>
        <v>Lager/Logistik</v>
      </c>
      <c r="I89" s="48">
        <f>[1]Regioner_Södra!I89</f>
        <v>0.29005860333506017</v>
      </c>
      <c r="L89" s="14">
        <v>9</v>
      </c>
      <c r="M89" s="14" t="str">
        <f t="shared" si="3"/>
        <v>Lager &amp; Logistik</v>
      </c>
      <c r="N89" s="46">
        <f t="shared" si="4"/>
        <v>-2.5780440009557003E-2</v>
      </c>
      <c r="O89" s="48">
        <f t="shared" si="5"/>
        <v>0.29005860333506023</v>
      </c>
      <c r="R89" s="120">
        <f>RANK(T89,$T$81:$T$89,1)+COUNTIF($T$81:T89,T89)-1</f>
        <v>1</v>
      </c>
      <c r="S89" s="14" t="s">
        <v>21</v>
      </c>
      <c r="T89" s="119">
        <f t="shared" si="6"/>
        <v>3.4694601910434185E-2</v>
      </c>
    </row>
    <row r="90" spans="1:20" x14ac:dyDescent="0.2">
      <c r="A90" s="14">
        <f>[1]Regioner_Södra!A90</f>
        <v>10</v>
      </c>
      <c r="B90" s="15" t="str">
        <f>[1]Regioner_Södra!B90</f>
        <v>Hälso- och sjukvård</v>
      </c>
      <c r="C90" s="46">
        <f>[1]Regioner_Södra!C90</f>
        <v>-0.11714898687255849</v>
      </c>
      <c r="D90" s="48">
        <f>[1]Regioner_Södra!D90</f>
        <v>7.7229524126286572E-2</v>
      </c>
      <c r="E90" s="49"/>
      <c r="G90" s="14">
        <f>[1]Regioner_Södra!G90</f>
        <v>2</v>
      </c>
      <c r="H90" s="23" t="str">
        <f>[1]Regioner_Södra!H90</f>
        <v>Marknadsföring/Information</v>
      </c>
      <c r="I90" s="48">
        <f>[1]Regioner_Södra!I90</f>
        <v>7.6285722222840194E-3</v>
      </c>
    </row>
    <row r="91" spans="1:20" x14ac:dyDescent="0.2">
      <c r="A91" s="14">
        <f>[1]Regioner_Södra!A91</f>
        <v>11</v>
      </c>
      <c r="B91" s="15" t="str">
        <f>[1]Regioner_Södra!B91</f>
        <v>IT</v>
      </c>
      <c r="C91" s="46">
        <f>[1]Regioner_Södra!C91</f>
        <v>-0.19568547967526123</v>
      </c>
      <c r="D91" s="48">
        <f>[1]Regioner_Södra!D91</f>
        <v>9.8544090078042046E-2</v>
      </c>
      <c r="E91" s="49"/>
      <c r="G91" s="14">
        <f>[1]Regioner_Södra!G91</f>
        <v>7</v>
      </c>
      <c r="H91" s="15" t="str">
        <f>[1]Regioner_Södra!H91</f>
        <v>Teknik</v>
      </c>
      <c r="I91" s="48">
        <f>[1]Regioner_Södra!I91</f>
        <v>4.5082816413475134E-2</v>
      </c>
    </row>
    <row r="92" spans="1:20" x14ac:dyDescent="0.2">
      <c r="A92" s="14">
        <f>[1]Regioner_Södra!A92</f>
        <v>12</v>
      </c>
      <c r="B92" s="15" t="str">
        <f>[1]Regioner_Södra!B92</f>
        <v>Industri/Tillverkning</v>
      </c>
      <c r="C92" s="46">
        <f>[1]Regioner_Södra!C92</f>
        <v>-0.28644438594618582</v>
      </c>
      <c r="D92" s="48">
        <f>[1]Regioner_Södra!D92</f>
        <v>0.26760941991526421</v>
      </c>
      <c r="E92" s="49"/>
      <c r="G92" s="14">
        <f>[1]Regioner_Södra!G92</f>
        <v>5</v>
      </c>
      <c r="H92" s="15" t="str">
        <f>[1]Regioner_Södra!H92</f>
        <v>Telefoni/Callcenter</v>
      </c>
      <c r="I92" s="48">
        <f>[1]Regioner_Södra!I92</f>
        <v>2.4288708035584403E-2</v>
      </c>
    </row>
    <row r="93" spans="1:20" x14ac:dyDescent="0.2">
      <c r="A93" s="14">
        <f>[1]Regioner_Södra!A93</f>
        <v>13</v>
      </c>
      <c r="B93" s="15" t="str">
        <f>[1]Regioner_Södra!B93</f>
        <v>Lager/Logistik</v>
      </c>
      <c r="C93" s="46">
        <f>[1]Regioner_Södra!C93</f>
        <v>-2.5780440009557003E-2</v>
      </c>
      <c r="D93" s="48">
        <f>[1]Regioner_Södra!D93</f>
        <v>0.29005860333506017</v>
      </c>
      <c r="E93" s="49"/>
      <c r="G93" s="14">
        <f>[1]Regioner_Södra!G93</f>
        <v>6</v>
      </c>
      <c r="H93" s="15" t="str">
        <f>[1]Regioner_Södra!H93</f>
        <v>Övrigt</v>
      </c>
      <c r="I93" s="48">
        <f>[1]Regioner_Södra!I93</f>
        <v>2.7385739937069661E-2</v>
      </c>
    </row>
    <row r="94" spans="1:20" x14ac:dyDescent="0.2">
      <c r="B94" s="15"/>
      <c r="C94" s="46"/>
      <c r="D94" s="48"/>
      <c r="E94" s="49"/>
    </row>
    <row r="95" spans="1:20" x14ac:dyDescent="0.2">
      <c r="B95" s="23" t="str">
        <f>[1]Regioner_Södra!B95</f>
        <v>Södra</v>
      </c>
    </row>
    <row r="96" spans="1:20" ht="13.5" thickBot="1" x14ac:dyDescent="0.25"/>
    <row r="97" spans="1:14" ht="18" x14ac:dyDescent="0.25">
      <c r="A97" s="60"/>
      <c r="B97" s="145" t="str">
        <f>[1]Regioner_Södra!B97</f>
        <v>Omsättning Södra Sverige 2020</v>
      </c>
      <c r="C97" s="131"/>
      <c r="D97" s="131"/>
      <c r="E97" s="131"/>
      <c r="F97" s="131"/>
      <c r="G97" s="146"/>
      <c r="I97" s="14" t="str">
        <f>[1]Regioner_Södra!I97</f>
        <v>Omsättning Södra Sverige 2019</v>
      </c>
    </row>
    <row r="98" spans="1:14" x14ac:dyDescent="0.2">
      <c r="A98" s="60"/>
      <c r="B98" s="26"/>
      <c r="C98" s="31" t="str">
        <f>[1]Regioner_Södra!C98</f>
        <v>Entreprenad</v>
      </c>
      <c r="D98" s="31" t="str">
        <f>[1]Regioner_Södra!D98</f>
        <v>Omställning</v>
      </c>
      <c r="E98" s="31" t="str">
        <f>[1]Regioner_Södra!E98</f>
        <v>Rekrytering</v>
      </c>
      <c r="F98" s="31" t="str">
        <f>[1]Regioner_Södra!F98</f>
        <v>Uthyrning</v>
      </c>
      <c r="G98" s="53" t="str">
        <f>[1]Regioner_Södra!G98</f>
        <v>Totalt</v>
      </c>
      <c r="J98" s="14" t="str">
        <f>[1]Regioner_Södra!J98</f>
        <v>Entreprenad</v>
      </c>
      <c r="K98" s="14" t="str">
        <f>[1]Regioner_Södra!K98</f>
        <v>Omställning</v>
      </c>
      <c r="L98" s="14" t="str">
        <f>[1]Regioner_Södra!L98</f>
        <v>Rekrytering</v>
      </c>
      <c r="M98" s="14" t="str">
        <f>[1]Regioner_Södra!M98</f>
        <v>Uthyrning</v>
      </c>
      <c r="N98" s="14" t="str">
        <f>[1]Regioner_Södra!N98</f>
        <v>Totalt</v>
      </c>
    </row>
    <row r="99" spans="1:14" ht="3.75" customHeight="1" x14ac:dyDescent="0.2">
      <c r="A99" s="60"/>
      <c r="B99" s="28"/>
      <c r="C99" s="29"/>
      <c r="D99" s="29"/>
      <c r="E99" s="29"/>
      <c r="F99" s="29"/>
      <c r="G99" s="59"/>
    </row>
    <row r="100" spans="1:14" x14ac:dyDescent="0.2">
      <c r="A100" s="60"/>
      <c r="B100" s="136" t="str">
        <f>[1]Regioner_Södra!B100</f>
        <v>Omsättning i urvalet, Mkr</v>
      </c>
      <c r="C100" s="137"/>
      <c r="D100" s="137"/>
      <c r="E100" s="137"/>
      <c r="F100" s="137"/>
      <c r="G100" s="147"/>
      <c r="I100" s="14" t="str">
        <f>[1]Regioner_Södra!I100</f>
        <v>Omsättning i urvalet, Mkr</v>
      </c>
    </row>
    <row r="101" spans="1:14" ht="13.5" thickBot="1" x14ac:dyDescent="0.25">
      <c r="A101" s="60"/>
      <c r="B101" s="55" t="str">
        <f>[1]Regioner_Södra!B101</f>
        <v>Kv 1</v>
      </c>
      <c r="C101" s="34">
        <f>[1]Regioner_Södra!C101</f>
        <v>52.550440709999904</v>
      </c>
      <c r="D101" s="34">
        <f>[1]Regioner_Södra!D101</f>
        <v>28.905260613750002</v>
      </c>
      <c r="E101" s="34">
        <f>[1]Regioner_Södra!E101</f>
        <v>24.64977975</v>
      </c>
      <c r="F101" s="34">
        <f>[1]Regioner_Södra!F101</f>
        <v>900.90524064427234</v>
      </c>
      <c r="G101" s="52">
        <f>[1]Regioner_Södra!G101</f>
        <v>1007.0107217180222</v>
      </c>
      <c r="I101" s="14" t="str">
        <f>[1]Regioner_Södra!I101</f>
        <v>Kv 1</v>
      </c>
      <c r="J101" s="14">
        <f>[1]Regioner_Södra!J101</f>
        <v>50.515402000000002</v>
      </c>
      <c r="K101" s="14">
        <f>[1]Regioner_Södra!K101</f>
        <v>18.306444535000001</v>
      </c>
      <c r="L101" s="14">
        <f>[1]Regioner_Södra!L101</f>
        <v>34.720605830000004</v>
      </c>
      <c r="M101" s="14">
        <f>[1]Regioner_Södra!M101</f>
        <v>1028.7710231352728</v>
      </c>
      <c r="N101" s="14">
        <f>[1]Regioner_Södra!N101</f>
        <v>1132.3134755002727</v>
      </c>
    </row>
    <row r="102" spans="1:14" ht="13.5" thickBot="1" x14ac:dyDescent="0.25">
      <c r="A102" s="60"/>
      <c r="B102" s="56" t="str">
        <f>[1]Regioner_Södra!B102</f>
        <v>Kv 2</v>
      </c>
      <c r="C102" s="34">
        <f>[1]Regioner_Södra!C102</f>
        <v>68.040593930000014</v>
      </c>
      <c r="D102" s="34">
        <f>[1]Regioner_Södra!D102</f>
        <v>27.966347880000001</v>
      </c>
      <c r="E102" s="34">
        <f>[1]Regioner_Södra!E102</f>
        <v>19.843082041365534</v>
      </c>
      <c r="F102" s="34">
        <f>[1]Regioner_Södra!F102</f>
        <v>796.99801092318671</v>
      </c>
      <c r="G102" s="52">
        <f>[1]Regioner_Södra!G102</f>
        <v>912.84803477455227</v>
      </c>
      <c r="I102" s="14" t="str">
        <f>[1]Regioner_Södra!I102</f>
        <v>Kv 2</v>
      </c>
      <c r="J102" s="14">
        <f>[1]Regioner_Södra!J102</f>
        <v>60.366416000000001</v>
      </c>
      <c r="K102" s="14">
        <f>[1]Regioner_Södra!K102</f>
        <v>19.44905309</v>
      </c>
      <c r="L102" s="14">
        <f>[1]Regioner_Södra!L102</f>
        <v>35.569699740000004</v>
      </c>
      <c r="M102" s="14">
        <f>[1]Regioner_Södra!M102</f>
        <v>1055.8362166027325</v>
      </c>
      <c r="N102" s="14">
        <f>[1]Regioner_Södra!N102</f>
        <v>1171.2213854327324</v>
      </c>
    </row>
    <row r="103" spans="1:14" ht="13.5" thickBot="1" x14ac:dyDescent="0.25">
      <c r="A103" s="60"/>
      <c r="B103" s="56" t="str">
        <f>[1]Regioner_Södra!B103</f>
        <v>Kv 3</v>
      </c>
      <c r="C103" s="34">
        <f>[1]Regioner_Södra!C103</f>
        <v>71.893360999999999</v>
      </c>
      <c r="D103" s="34">
        <f>[1]Regioner_Södra!D103</f>
        <v>27.357212257499999</v>
      </c>
      <c r="E103" s="34">
        <f>[1]Regioner_Södra!E103</f>
        <v>13.398000156027068</v>
      </c>
      <c r="F103" s="34">
        <f>[1]Regioner_Södra!F103</f>
        <v>795.27767271147945</v>
      </c>
      <c r="G103" s="52">
        <f>[1]Regioner_Södra!G103</f>
        <v>907.9262461250064</v>
      </c>
      <c r="I103" s="14" t="str">
        <f>[1]Regioner_Södra!I103</f>
        <v>Kv 3</v>
      </c>
      <c r="J103" s="14">
        <f>[1]Regioner_Södra!J103</f>
        <v>62.697827309999994</v>
      </c>
      <c r="K103" s="14">
        <f>[1]Regioner_Södra!K103</f>
        <v>17.287210119999997</v>
      </c>
      <c r="L103" s="14">
        <f>[1]Regioner_Södra!L103</f>
        <v>25.043032839999995</v>
      </c>
      <c r="M103" s="14">
        <f>[1]Regioner_Södra!M103</f>
        <v>1024.9422146274862</v>
      </c>
      <c r="N103" s="14">
        <f>[1]Regioner_Södra!N103</f>
        <v>1129.9702848974862</v>
      </c>
    </row>
    <row r="104" spans="1:14" ht="13.5" thickBot="1" x14ac:dyDescent="0.25">
      <c r="A104" s="60"/>
      <c r="B104" s="57" t="str">
        <f>[1]Regioner_Södra!B104</f>
        <v>Kv 4</v>
      </c>
      <c r="C104" s="34" t="str">
        <f>[1]Regioner_Södra!C104</f>
        <v/>
      </c>
      <c r="D104" s="34" t="str">
        <f>[1]Regioner_Södra!D104</f>
        <v/>
      </c>
      <c r="E104" s="34" t="str">
        <f>[1]Regioner_Södra!E104</f>
        <v/>
      </c>
      <c r="F104" s="34" t="str">
        <f>[1]Regioner_Södra!F104</f>
        <v/>
      </c>
      <c r="G104" s="52" t="str">
        <f>[1]Regioner_Södra!G104</f>
        <v/>
      </c>
      <c r="I104" s="14" t="str">
        <f>[1]Regioner_Södra!I104</f>
        <v>Kv 4</v>
      </c>
      <c r="J104" s="14">
        <f>[1]Regioner_Södra!J104</f>
        <v>66.363433970000003</v>
      </c>
      <c r="K104" s="14">
        <f>[1]Regioner_Södra!K104</f>
        <v>20.804468084491525</v>
      </c>
      <c r="L104" s="14">
        <f>[1]Regioner_Södra!L104</f>
        <v>31.061922148800001</v>
      </c>
      <c r="M104" s="14">
        <f>[1]Regioner_Södra!M104</f>
        <v>920.47832979932298</v>
      </c>
      <c r="N104" s="14">
        <f>[1]Regioner_Södra!N104</f>
        <v>1038.7081540026145</v>
      </c>
    </row>
    <row r="105" spans="1:14" ht="13.5" thickBot="1" x14ac:dyDescent="0.25">
      <c r="A105" s="60"/>
      <c r="B105" s="38" t="str">
        <f>[1]Regioner_Södra!B105</f>
        <v>Ack.</v>
      </c>
      <c r="C105" s="39">
        <f>[1]Regioner_Södra!C105</f>
        <v>192.48439563999992</v>
      </c>
      <c r="D105" s="39">
        <f>[1]Regioner_Södra!D105</f>
        <v>84.228820751249998</v>
      </c>
      <c r="E105" s="39">
        <f>[1]Regioner_Södra!E105</f>
        <v>57.890861947392601</v>
      </c>
      <c r="F105" s="39">
        <f>[1]Regioner_Södra!F105</f>
        <v>2493.1809242789386</v>
      </c>
      <c r="G105" s="39">
        <f>[1]Regioner_Södra!G105</f>
        <v>2827.7850026175811</v>
      </c>
      <c r="I105" s="14" t="str">
        <f>[1]Regioner_Södra!I105</f>
        <v>Ack.</v>
      </c>
      <c r="J105" s="14">
        <f>[1]Regioner_Södra!J105</f>
        <v>239.94307928000001</v>
      </c>
      <c r="K105" s="14">
        <f>[1]Regioner_Södra!K105</f>
        <v>75.847175829491533</v>
      </c>
      <c r="L105" s="14">
        <f>[1]Regioner_Södra!L105</f>
        <v>126.3952605588</v>
      </c>
      <c r="M105" s="14">
        <f>[1]Regioner_Södra!M105</f>
        <v>4030.0277841648144</v>
      </c>
      <c r="N105" s="14">
        <f>[1]Regioner_Södra!N105</f>
        <v>4472.2132998331053</v>
      </c>
    </row>
    <row r="106" spans="1:14" x14ac:dyDescent="0.2">
      <c r="A106" s="60"/>
      <c r="B106" s="136" t="str">
        <f>[1]Regioner_Södra!B106</f>
        <v>Jämförelse mot 2019</v>
      </c>
      <c r="C106" s="137"/>
      <c r="D106" s="137"/>
      <c r="E106" s="137"/>
      <c r="F106" s="137"/>
      <c r="G106" s="147"/>
    </row>
    <row r="107" spans="1:14" ht="13.5" thickBot="1" x14ac:dyDescent="0.25">
      <c r="A107" s="60"/>
      <c r="B107" s="55" t="str">
        <f>[1]Regioner_Södra!B107</f>
        <v>Kv 1</v>
      </c>
      <c r="C107" s="40">
        <f>[1]Regioner_Södra!C107</f>
        <v>4.0285509556073684E-2</v>
      </c>
      <c r="D107" s="40">
        <f>[1]Regioner_Södra!D107</f>
        <v>0.57896638850248494</v>
      </c>
      <c r="E107" s="40">
        <f>[1]Regioner_Södra!E107</f>
        <v>-0.29005329369277322</v>
      </c>
      <c r="F107" s="40">
        <f>[1]Regioner_Södra!F107</f>
        <v>-0.12428983672315919</v>
      </c>
      <c r="G107" s="50">
        <f>[1]Regioner_Södra!G107</f>
        <v>-0.11066083420661399</v>
      </c>
    </row>
    <row r="108" spans="1:14" ht="13.5" thickBot="1" x14ac:dyDescent="0.25">
      <c r="A108" s="60"/>
      <c r="B108" s="56" t="str">
        <f>[1]Regioner_Södra!B108</f>
        <v>Kv 2</v>
      </c>
      <c r="C108" s="40">
        <f>[1]Regioner_Södra!C108</f>
        <v>0.12712661175710704</v>
      </c>
      <c r="D108" s="40">
        <f>[1]Regioner_Södra!D108</f>
        <v>0.43792850739758049</v>
      </c>
      <c r="E108" s="40">
        <f>[1]Regioner_Södra!E108</f>
        <v>-0.44213523908241092</v>
      </c>
      <c r="F108" s="40">
        <f>[1]Regioner_Södra!F108</f>
        <v>-0.24514995944388596</v>
      </c>
      <c r="G108" s="50">
        <f>[1]Regioner_Södra!G108</f>
        <v>-0.22060163336474481</v>
      </c>
    </row>
    <row r="109" spans="1:14" ht="13.5" thickBot="1" x14ac:dyDescent="0.25">
      <c r="A109" s="60"/>
      <c r="B109" s="56" t="str">
        <f>[1]Regioner_Södra!B109</f>
        <v>Kv 3</v>
      </c>
      <c r="C109" s="40">
        <f>[1]Regioner_Södra!C109</f>
        <v>0.14666431173976835</v>
      </c>
      <c r="D109" s="40">
        <f>[1]Regioner_Södra!D109</f>
        <v>0.58251169897274346</v>
      </c>
      <c r="E109" s="40">
        <f>[1]Regioner_Södra!E109</f>
        <v>-0.46500089499435127</v>
      </c>
      <c r="F109" s="40">
        <f>[1]Regioner_Södra!F109</f>
        <v>-0.22407560020296169</v>
      </c>
      <c r="G109" s="50">
        <f>[1]Regioner_Södra!G109</f>
        <v>-0.19650431674194346</v>
      </c>
    </row>
    <row r="110" spans="1:14" ht="13.5" thickBot="1" x14ac:dyDescent="0.25">
      <c r="A110" s="60"/>
      <c r="B110" s="57" t="str">
        <f>[1]Regioner_Södra!B110</f>
        <v>Kv 4</v>
      </c>
      <c r="C110" s="40" t="str">
        <f>[1]Regioner_Södra!C110</f>
        <v/>
      </c>
      <c r="D110" s="40" t="str">
        <f>[1]Regioner_Södra!D110</f>
        <v/>
      </c>
      <c r="E110" s="40" t="str">
        <f>[1]Regioner_Södra!E110</f>
        <v/>
      </c>
      <c r="F110" s="40" t="str">
        <f>[1]Regioner_Södra!F110</f>
        <v/>
      </c>
      <c r="G110" s="50" t="str">
        <f>[1]Regioner_Södra!G110</f>
        <v/>
      </c>
    </row>
    <row r="111" spans="1:14" ht="13.5" thickBot="1" x14ac:dyDescent="0.25">
      <c r="A111" s="60"/>
      <c r="B111" s="38" t="str">
        <f>[1]Regioner_Södra!B111</f>
        <v>Ack.</v>
      </c>
      <c r="C111" s="42">
        <f>[1]Regioner_Södra!C111</f>
        <v>0.10891110127709669</v>
      </c>
      <c r="D111" s="42">
        <f>[1]Regioner_Södra!D111</f>
        <v>0.53024486261581516</v>
      </c>
      <c r="E111" s="42">
        <f>[1]Regioner_Södra!E111</f>
        <v>-0.39275322869297391</v>
      </c>
      <c r="F111" s="42">
        <f>[1]Regioner_Södra!F111</f>
        <v>-0.19821795380074558</v>
      </c>
      <c r="G111" s="42">
        <f>[1]Regioner_Södra!G111</f>
        <v>-0.17641451446445966</v>
      </c>
    </row>
    <row r="112" spans="1:14" x14ac:dyDescent="0.2">
      <c r="A112" s="60"/>
      <c r="B112" s="136" t="str">
        <f>[1]Regioner_Södra!B112</f>
        <v>Andel av total omsättning</v>
      </c>
      <c r="C112" s="136"/>
      <c r="D112" s="136"/>
      <c r="E112" s="136"/>
      <c r="F112" s="136"/>
      <c r="G112" s="144"/>
    </row>
    <row r="113" spans="1:7" ht="13.5" thickBot="1" x14ac:dyDescent="0.25">
      <c r="A113" s="60"/>
      <c r="B113" s="55" t="str">
        <f>[1]Regioner_Södra!B113</f>
        <v>Kv 1</v>
      </c>
      <c r="C113" s="40">
        <f>[1]Regioner_Södra!C113</f>
        <v>5.2184589078004676E-2</v>
      </c>
      <c r="D113" s="40">
        <f>[1]Regioner_Södra!D113</f>
        <v>2.8704024684499736E-2</v>
      </c>
      <c r="E113" s="40">
        <f>[1]Regioner_Södra!E113</f>
        <v>2.447817011118408E-2</v>
      </c>
      <c r="F113" s="40">
        <f>[1]Regioner_Södra!F113</f>
        <v>0.89463321612631153</v>
      </c>
      <c r="G113" s="50">
        <f>[1]Regioner_Södra!G113</f>
        <v>1</v>
      </c>
    </row>
    <row r="114" spans="1:7" ht="13.5" thickBot="1" x14ac:dyDescent="0.25">
      <c r="A114" s="60"/>
      <c r="B114" s="56" t="str">
        <f>[1]Regioner_Södra!B114</f>
        <v>Kv 2</v>
      </c>
      <c r="C114" s="40">
        <f>[1]Regioner_Södra!C114</f>
        <v>7.4536605588250093E-2</v>
      </c>
      <c r="D114" s="40">
        <f>[1]Regioner_Södra!D114</f>
        <v>3.0636367516425556E-2</v>
      </c>
      <c r="E114" s="40">
        <f>[1]Regioner_Södra!E114</f>
        <v>2.1737552457201943E-2</v>
      </c>
      <c r="F114" s="40">
        <f>[1]Regioner_Södra!F114</f>
        <v>0.87308947443812235</v>
      </c>
      <c r="G114" s="50">
        <f>[1]Regioner_Södra!G114</f>
        <v>1</v>
      </c>
    </row>
    <row r="115" spans="1:7" ht="13.5" thickBot="1" x14ac:dyDescent="0.25">
      <c r="A115" s="60"/>
      <c r="B115" s="56" t="str">
        <f>[1]Regioner_Södra!B115</f>
        <v>Kv 3</v>
      </c>
      <c r="C115" s="40">
        <f>[1]Regioner_Södra!C115</f>
        <v>7.9184142221725651E-2</v>
      </c>
      <c r="D115" s="40">
        <f>[1]Regioner_Södra!D115</f>
        <v>3.0131535875584065E-2</v>
      </c>
      <c r="E115" s="40">
        <f>[1]Regioner_Södra!E115</f>
        <v>1.4756705418759737E-2</v>
      </c>
      <c r="F115" s="40">
        <f>[1]Regioner_Södra!F115</f>
        <v>0.87592761648393069</v>
      </c>
      <c r="G115" s="50">
        <f>[1]Regioner_Södra!G115</f>
        <v>1</v>
      </c>
    </row>
    <row r="116" spans="1:7" ht="13.5" thickBot="1" x14ac:dyDescent="0.25">
      <c r="A116" s="60"/>
      <c r="B116" s="57" t="str">
        <f>[1]Regioner_Södra!B116</f>
        <v>Kv 4</v>
      </c>
      <c r="C116" s="40" t="str">
        <f>[1]Regioner_Södra!C116</f>
        <v/>
      </c>
      <c r="D116" s="40" t="str">
        <f>[1]Regioner_Södra!D116</f>
        <v/>
      </c>
      <c r="E116" s="40" t="str">
        <f>[1]Regioner_Södra!E116</f>
        <v/>
      </c>
      <c r="F116" s="40" t="str">
        <f>[1]Regioner_Södra!F116</f>
        <v/>
      </c>
      <c r="G116" s="50" t="str">
        <f>[1]Regioner_Södra!G116</f>
        <v/>
      </c>
    </row>
    <row r="117" spans="1:7" ht="13.5" thickBot="1" x14ac:dyDescent="0.25">
      <c r="A117" s="60"/>
      <c r="B117" s="38" t="str">
        <f>[1]Regioner_Södra!B117</f>
        <v>Ack.</v>
      </c>
      <c r="C117" s="42">
        <f>[1]Regioner_Södra!C117</f>
        <v>6.806896403433213E-2</v>
      </c>
      <c r="D117" s="42">
        <f>[1]Regioner_Södra!D117</f>
        <v>2.9786147346167528E-2</v>
      </c>
      <c r="E117" s="42">
        <f>[1]Regioner_Södra!E117</f>
        <v>2.0472158206442524E-2</v>
      </c>
      <c r="F117" s="42">
        <f>[1]Regioner_Södra!F117</f>
        <v>0.88167273041305783</v>
      </c>
      <c r="G117" s="51">
        <f>[1]Regioner_Södra!G117</f>
        <v>1</v>
      </c>
    </row>
    <row r="120" spans="1:7" x14ac:dyDescent="0.2">
      <c r="B120" s="108" t="s">
        <v>10</v>
      </c>
      <c r="C120"/>
      <c r="D120"/>
      <c r="E120"/>
      <c r="F120"/>
      <c r="G120" s="46"/>
    </row>
    <row r="121" spans="1:7" x14ac:dyDescent="0.2">
      <c r="B121"/>
      <c r="C121"/>
      <c r="D121"/>
      <c r="E121"/>
      <c r="F121"/>
    </row>
    <row r="122" spans="1:7" ht="13.5" thickBot="1" x14ac:dyDescent="0.25">
      <c r="B122"/>
      <c r="C122"/>
      <c r="D122"/>
      <c r="E122"/>
      <c r="F122"/>
    </row>
    <row r="123" spans="1:7" ht="15.75" x14ac:dyDescent="0.25">
      <c r="B123" s="121" t="str">
        <f>B97</f>
        <v>Omsättning Södra Sverige 2020</v>
      </c>
      <c r="C123" s="122"/>
      <c r="D123" s="122"/>
      <c r="E123" s="122"/>
      <c r="F123" s="123"/>
    </row>
    <row r="124" spans="1:7" x14ac:dyDescent="0.2">
      <c r="B124" s="109"/>
      <c r="C124" s="31" t="s">
        <v>1</v>
      </c>
      <c r="D124" s="31" t="s">
        <v>0</v>
      </c>
      <c r="E124" s="31" t="s">
        <v>11</v>
      </c>
      <c r="F124" s="32" t="s">
        <v>12</v>
      </c>
    </row>
    <row r="125" spans="1:7" x14ac:dyDescent="0.2">
      <c r="B125" s="110"/>
      <c r="C125" s="29"/>
      <c r="D125" s="29"/>
      <c r="E125" s="29"/>
      <c r="F125" s="30"/>
    </row>
    <row r="126" spans="1:7" x14ac:dyDescent="0.2">
      <c r="B126" s="124" t="str">
        <f>B100</f>
        <v>Omsättning i urvalet, Mkr</v>
      </c>
      <c r="C126" s="125"/>
      <c r="D126" s="125"/>
      <c r="E126" s="125"/>
      <c r="F126" s="126"/>
    </row>
    <row r="127" spans="1:7" ht="13.5" thickBot="1" x14ac:dyDescent="0.25">
      <c r="B127" s="33" t="str">
        <f>B101</f>
        <v>Kv 1</v>
      </c>
      <c r="C127" s="34">
        <f>D101</f>
        <v>28.905260613750002</v>
      </c>
      <c r="D127" s="34">
        <f>E101</f>
        <v>24.64977975</v>
      </c>
      <c r="E127" s="34">
        <f>IFERROR(C101+F101,"")</f>
        <v>953.4556813542722</v>
      </c>
      <c r="F127" s="35">
        <f>G101</f>
        <v>1007.0107217180222</v>
      </c>
    </row>
    <row r="128" spans="1:7" ht="13.5" thickBot="1" x14ac:dyDescent="0.25">
      <c r="B128" s="33" t="str">
        <f t="shared" ref="B128:B131" si="7">B102</f>
        <v>Kv 2</v>
      </c>
      <c r="C128" s="34">
        <f t="shared" ref="C128:D131" si="8">D102</f>
        <v>27.966347880000001</v>
      </c>
      <c r="D128" s="34">
        <f t="shared" si="8"/>
        <v>19.843082041365534</v>
      </c>
      <c r="E128" s="34">
        <f t="shared" ref="E128:E131" si="9">IFERROR(C102+F102,"")</f>
        <v>865.03860485318671</v>
      </c>
      <c r="F128" s="35">
        <f t="shared" ref="F128:F131" si="10">G102</f>
        <v>912.84803477455227</v>
      </c>
    </row>
    <row r="129" spans="2:6" ht="13.5" thickBot="1" x14ac:dyDescent="0.25">
      <c r="B129" s="33" t="str">
        <f t="shared" si="7"/>
        <v>Kv 3</v>
      </c>
      <c r="C129" s="34">
        <f t="shared" si="8"/>
        <v>27.357212257499999</v>
      </c>
      <c r="D129" s="34">
        <f t="shared" si="8"/>
        <v>13.398000156027068</v>
      </c>
      <c r="E129" s="34">
        <f t="shared" si="9"/>
        <v>867.17103371147948</v>
      </c>
      <c r="F129" s="35">
        <f t="shared" si="10"/>
        <v>907.9262461250064</v>
      </c>
    </row>
    <row r="130" spans="2:6" ht="13.5" thickBot="1" x14ac:dyDescent="0.25">
      <c r="B130" s="33" t="str">
        <f t="shared" si="7"/>
        <v>Kv 4</v>
      </c>
      <c r="C130" s="34" t="str">
        <f t="shared" si="8"/>
        <v/>
      </c>
      <c r="D130" s="34" t="str">
        <f t="shared" si="8"/>
        <v/>
      </c>
      <c r="E130" s="34" t="str">
        <f t="shared" si="9"/>
        <v/>
      </c>
      <c r="F130" s="35" t="str">
        <f t="shared" si="10"/>
        <v/>
      </c>
    </row>
    <row r="131" spans="2:6" ht="13.5" thickBot="1" x14ac:dyDescent="0.25">
      <c r="B131" s="111" t="str">
        <f t="shared" si="7"/>
        <v>Ack.</v>
      </c>
      <c r="C131" s="39">
        <f t="shared" si="8"/>
        <v>84.228820751249998</v>
      </c>
      <c r="D131" s="39">
        <f t="shared" si="8"/>
        <v>57.890861947392601</v>
      </c>
      <c r="E131" s="39">
        <f t="shared" si="9"/>
        <v>2685.6653199189386</v>
      </c>
      <c r="F131" s="112">
        <f t="shared" si="10"/>
        <v>2827.7850026175811</v>
      </c>
    </row>
    <row r="132" spans="2:6" x14ac:dyDescent="0.2">
      <c r="B132" s="127" t="str">
        <f>B106</f>
        <v>Jämförelse mot 2019</v>
      </c>
      <c r="C132" s="128"/>
      <c r="D132" s="128"/>
      <c r="E132" s="128"/>
      <c r="F132" s="129"/>
    </row>
    <row r="133" spans="2:6" ht="13.5" thickBot="1" x14ac:dyDescent="0.25">
      <c r="B133" s="33" t="str">
        <f t="shared" ref="B133:B137" si="11">B107</f>
        <v>Kv 1</v>
      </c>
      <c r="C133" s="45">
        <f t="shared" ref="C133:D137" si="12">D107</f>
        <v>0.57896638850248494</v>
      </c>
      <c r="D133" s="45">
        <f t="shared" si="12"/>
        <v>-0.29005329369277322</v>
      </c>
      <c r="E133" s="45">
        <f>IFERROR(((C101+F101)-(J101+M101))/(J101+M101),"")</f>
        <v>-0.11658697899885986</v>
      </c>
      <c r="F133" s="62">
        <f>IFERROR((G101-N101)/N101,"")</f>
        <v>-0.11066083420661398</v>
      </c>
    </row>
    <row r="134" spans="2:6" ht="13.5" thickBot="1" x14ac:dyDescent="0.25">
      <c r="B134" s="33" t="str">
        <f t="shared" si="11"/>
        <v>Kv 2</v>
      </c>
      <c r="C134" s="45">
        <f t="shared" si="12"/>
        <v>0.43792850739758049</v>
      </c>
      <c r="D134" s="45">
        <f t="shared" si="12"/>
        <v>-0.44213523908241092</v>
      </c>
      <c r="E134" s="45">
        <f t="shared" ref="E134:E136" si="13">IFERROR(((C102+F102)-(J102+M102))/(J102+M102),"")</f>
        <v>-0.22501651618925864</v>
      </c>
      <c r="F134" s="62">
        <f t="shared" ref="F134:F136" si="14">IFERROR((G102-N102)/N102,"")</f>
        <v>-0.22060163336474484</v>
      </c>
    </row>
    <row r="135" spans="2:6" ht="13.5" thickBot="1" x14ac:dyDescent="0.25">
      <c r="B135" s="33" t="str">
        <f t="shared" si="11"/>
        <v>Kv 3</v>
      </c>
      <c r="C135" s="45">
        <f t="shared" si="12"/>
        <v>0.58251169897274346</v>
      </c>
      <c r="D135" s="45">
        <f t="shared" si="12"/>
        <v>-0.46500089499435127</v>
      </c>
      <c r="E135" s="45">
        <f t="shared" si="13"/>
        <v>-0.20270401945966479</v>
      </c>
      <c r="F135" s="62">
        <f t="shared" si="14"/>
        <v>-0.19650431674194352</v>
      </c>
    </row>
    <row r="136" spans="2:6" ht="13.5" thickBot="1" x14ac:dyDescent="0.25">
      <c r="B136" s="33" t="str">
        <f t="shared" si="11"/>
        <v>Kv 4</v>
      </c>
      <c r="C136" s="45" t="str">
        <f t="shared" si="12"/>
        <v/>
      </c>
      <c r="D136" s="45" t="str">
        <f t="shared" si="12"/>
        <v/>
      </c>
      <c r="E136" s="45" t="str">
        <f t="shared" si="13"/>
        <v/>
      </c>
      <c r="F136" s="62" t="str">
        <f t="shared" si="14"/>
        <v/>
      </c>
    </row>
    <row r="137" spans="2:6" ht="13.5" thickBot="1" x14ac:dyDescent="0.25">
      <c r="B137" s="113" t="str">
        <f t="shared" si="11"/>
        <v>Ack.</v>
      </c>
      <c r="C137" s="63">
        <f t="shared" si="12"/>
        <v>0.53024486261581516</v>
      </c>
      <c r="D137" s="63">
        <f t="shared" si="12"/>
        <v>-0.39275322869297391</v>
      </c>
      <c r="E137" s="63">
        <f>IFERROR((C101+F101)/CHOOSE('tjänsteområden grafer data'!AF23,(J101+M101),(SUM(J101:J102)+SUM(M101:M102)),(SUM(J101:J103)+SUM(M101:M103)),(SUM(J101:J104)+SUM(M101:M104)))-1,"")</f>
        <v>-0.70958934223801529</v>
      </c>
      <c r="F137" s="114">
        <f>IFERROR((G105)/CHOOSE('tjänsteområden grafer data'!AF23,(N101),(SUM(N101:N102)),(SUM(N101:N103)),(SUM(N101:N104)))-1,"")</f>
        <v>-0.17641451446445966</v>
      </c>
    </row>
    <row r="138" spans="2:6" x14ac:dyDescent="0.2">
      <c r="B138" s="127" t="str">
        <f>B112</f>
        <v>Andel av total omsättning</v>
      </c>
      <c r="C138" s="128"/>
      <c r="D138" s="128"/>
      <c r="E138" s="128"/>
      <c r="F138" s="129"/>
    </row>
    <row r="139" spans="2:6" ht="13.5" thickBot="1" x14ac:dyDescent="0.25">
      <c r="B139" s="33" t="str">
        <f t="shared" ref="B139:B143" si="15">B113</f>
        <v>Kv 1</v>
      </c>
      <c r="C139" s="45">
        <f t="shared" ref="C139:D143" si="16">D113</f>
        <v>2.8704024684499736E-2</v>
      </c>
      <c r="D139" s="45">
        <f t="shared" si="16"/>
        <v>2.447817011118408E-2</v>
      </c>
      <c r="E139" s="45">
        <f>IFERROR(C113+F113,"")</f>
        <v>0.94681780520431624</v>
      </c>
      <c r="F139" s="62">
        <f>G113</f>
        <v>1</v>
      </c>
    </row>
    <row r="140" spans="2:6" ht="13.5" thickBot="1" x14ac:dyDescent="0.25">
      <c r="B140" s="33" t="str">
        <f t="shared" si="15"/>
        <v>Kv 2</v>
      </c>
      <c r="C140" s="45">
        <f t="shared" si="16"/>
        <v>3.0636367516425556E-2</v>
      </c>
      <c r="D140" s="45">
        <f t="shared" si="16"/>
        <v>2.1737552457201943E-2</v>
      </c>
      <c r="E140" s="45">
        <f t="shared" ref="E140:E143" si="17">IFERROR(C114+F114,"")</f>
        <v>0.9476260800263725</v>
      </c>
      <c r="F140" s="62">
        <f t="shared" ref="F140:F143" si="18">G114</f>
        <v>1</v>
      </c>
    </row>
    <row r="141" spans="2:6" ht="13.5" thickBot="1" x14ac:dyDescent="0.25">
      <c r="B141" s="33" t="str">
        <f t="shared" si="15"/>
        <v>Kv 3</v>
      </c>
      <c r="C141" s="45">
        <f t="shared" si="16"/>
        <v>3.0131535875584065E-2</v>
      </c>
      <c r="D141" s="45">
        <f t="shared" si="16"/>
        <v>1.4756705418759737E-2</v>
      </c>
      <c r="E141" s="45">
        <f t="shared" si="17"/>
        <v>0.95511175870565634</v>
      </c>
      <c r="F141" s="62">
        <f t="shared" si="18"/>
        <v>1</v>
      </c>
    </row>
    <row r="142" spans="2:6" ht="13.5" thickBot="1" x14ac:dyDescent="0.25">
      <c r="B142" s="33" t="str">
        <f t="shared" si="15"/>
        <v>Kv 4</v>
      </c>
      <c r="C142" s="45" t="str">
        <f t="shared" si="16"/>
        <v/>
      </c>
      <c r="D142" s="45" t="str">
        <f t="shared" si="16"/>
        <v/>
      </c>
      <c r="E142" s="45" t="str">
        <f t="shared" si="17"/>
        <v/>
      </c>
      <c r="F142" s="62" t="str">
        <f t="shared" si="18"/>
        <v/>
      </c>
    </row>
    <row r="143" spans="2:6" ht="13.5" thickBot="1" x14ac:dyDescent="0.25">
      <c r="B143" s="113" t="str">
        <f t="shared" si="15"/>
        <v>Ack.</v>
      </c>
      <c r="C143" s="63">
        <f t="shared" si="16"/>
        <v>2.9786147346167528E-2</v>
      </c>
      <c r="D143" s="63">
        <f t="shared" si="16"/>
        <v>2.0472158206442524E-2</v>
      </c>
      <c r="E143" s="63">
        <f t="shared" si="17"/>
        <v>0.94974169444738998</v>
      </c>
      <c r="F143" s="114">
        <f t="shared" si="18"/>
        <v>1</v>
      </c>
    </row>
  </sheetData>
  <sortState xmlns:xlrd2="http://schemas.microsoft.com/office/spreadsheetml/2017/richdata2" ref="B82:D94">
    <sortCondition ref="D82:D94"/>
  </sortState>
  <mergeCells count="8">
    <mergeCell ref="B126:F126"/>
    <mergeCell ref="B132:F132"/>
    <mergeCell ref="B138:F138"/>
    <mergeCell ref="B112:G112"/>
    <mergeCell ref="B97:G97"/>
    <mergeCell ref="B100:G100"/>
    <mergeCell ref="B106:G106"/>
    <mergeCell ref="B123:F123"/>
  </mergeCells>
  <dataValidations count="1">
    <dataValidation allowBlank="1" showDropDown="1" showInputMessage="1" showErrorMessage="1" sqref="T26:U26" xr:uid="{00000000-0002-0000-0F00-000000000000}"/>
  </dataValidations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"/>
  <sheetViews>
    <sheetView tabSelected="1" zoomScaleNormal="100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00B050"/>
  </sheetPr>
  <dimension ref="R32:AD57"/>
  <sheetViews>
    <sheetView zoomScale="80" zoomScaleNormal="80" workbookViewId="0">
      <selection activeCell="Z71" sqref="Z71"/>
    </sheetView>
  </sheetViews>
  <sheetFormatPr defaultRowHeight="12.75" x14ac:dyDescent="0.2"/>
  <sheetData>
    <row r="32" spans="18:30" x14ac:dyDescent="0.2">
      <c r="R32" s="25" t="str">
        <f>[1]English!R32</f>
        <v>Outsourcing</v>
      </c>
      <c r="AD32" s="25" t="str">
        <f>[1]English!AD32</f>
        <v>Headers</v>
      </c>
    </row>
    <row r="33" spans="18:30" x14ac:dyDescent="0.2">
      <c r="R33" s="25" t="str">
        <f>[1]English!R33</f>
        <v>Outplacement</v>
      </c>
      <c r="AD33" s="25" t="str">
        <f>[1]English!AD33</f>
        <v>Turnover developments in the staffing industry Q1 2009-Q3 2020</v>
      </c>
    </row>
    <row r="34" spans="18:30" x14ac:dyDescent="0.2">
      <c r="R34" s="25" t="str">
        <f>[1]English!R34</f>
        <v>Recruitment</v>
      </c>
      <c r="AD34" s="25" t="str">
        <f>[1]English!AD34</f>
        <v>2002-2020 (mkr)</v>
      </c>
    </row>
    <row r="35" spans="18:30" x14ac:dyDescent="0.2">
      <c r="R35" s="25" t="str">
        <f>[1]English!R35</f>
        <v>Staffing</v>
      </c>
      <c r="AD35" s="25" t="str">
        <f>[1]English!AD35</f>
        <v>Turnover development per service area third quarter 2020</v>
      </c>
    </row>
    <row r="36" spans="18:30" x14ac:dyDescent="0.2">
      <c r="AD36" s="25" t="str">
        <f>[1]English!AD36</f>
        <v>Turnover development per region third quarter 2020</v>
      </c>
    </row>
    <row r="37" spans="18:30" x14ac:dyDescent="0.2">
      <c r="AD37" s="25" t="str">
        <f>[1]English!AD37</f>
        <v>Third quarter 2020</v>
      </c>
    </row>
    <row r="52" spans="18:18" x14ac:dyDescent="0.2">
      <c r="R52" s="25" t="str">
        <f>[1]English!R52</f>
        <v>Central</v>
      </c>
    </row>
    <row r="53" spans="18:18" x14ac:dyDescent="0.2">
      <c r="R53" s="25" t="str">
        <f>[1]English!R53</f>
        <v>Northern</v>
      </c>
    </row>
    <row r="54" spans="18:18" x14ac:dyDescent="0.2">
      <c r="R54" s="25" t="str">
        <f>[1]English!R54</f>
        <v>Stockholm</v>
      </c>
    </row>
    <row r="55" spans="18:18" x14ac:dyDescent="0.2">
      <c r="R55" s="25" t="str">
        <f>[1]English!R55</f>
        <v>Southern</v>
      </c>
    </row>
    <row r="56" spans="18:18" x14ac:dyDescent="0.2">
      <c r="R56" s="25" t="str">
        <f>[1]English!R56</f>
        <v>Western</v>
      </c>
    </row>
    <row r="57" spans="18:18" x14ac:dyDescent="0.2">
      <c r="R57" s="25" t="str">
        <f>[1]English!R57</f>
        <v>Total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rgb="FF00B050"/>
  </sheetPr>
  <dimension ref="C2:CE68"/>
  <sheetViews>
    <sheetView topLeftCell="AS1" zoomScale="85" zoomScaleNormal="85" workbookViewId="0">
      <selection activeCell="Z71" sqref="Z71"/>
    </sheetView>
  </sheetViews>
  <sheetFormatPr defaultRowHeight="12.75" x14ac:dyDescent="0.2"/>
  <cols>
    <col min="3" max="3" width="11.28515625" bestFit="1" customWidth="1"/>
    <col min="4" max="5" width="12.7109375" bestFit="1" customWidth="1"/>
    <col min="6" max="7" width="13.28515625" bestFit="1" customWidth="1"/>
    <col min="8" max="43" width="12.7109375" bestFit="1" customWidth="1"/>
    <col min="44" max="44" width="13.28515625" bestFit="1" customWidth="1"/>
    <col min="45" max="45" width="15.140625" customWidth="1"/>
    <col min="46" max="46" width="13.85546875" customWidth="1"/>
    <col min="47" max="47" width="13.28515625" bestFit="1" customWidth="1"/>
    <col min="48" max="48" width="17.7109375" bestFit="1" customWidth="1"/>
    <col min="49" max="51" width="11.7109375" bestFit="1" customWidth="1"/>
    <col min="52" max="52" width="11" bestFit="1" customWidth="1"/>
    <col min="53" max="53" width="11.5703125" bestFit="1" customWidth="1"/>
    <col min="54" max="63" width="11.28515625" bestFit="1" customWidth="1"/>
  </cols>
  <sheetData>
    <row r="2" spans="3:83" x14ac:dyDescent="0.2">
      <c r="D2">
        <f>'[1]Riket grafer'!D2</f>
        <v>2001</v>
      </c>
      <c r="H2">
        <f>'[1]Riket grafer'!H2</f>
        <v>2002</v>
      </c>
      <c r="L2">
        <f>'[1]Riket grafer'!L2</f>
        <v>2003</v>
      </c>
      <c r="P2">
        <f>'[1]Riket grafer'!P2</f>
        <v>2004</v>
      </c>
      <c r="T2">
        <f>'[1]Riket grafer'!T2</f>
        <v>2005</v>
      </c>
      <c r="X2">
        <f>'[1]Riket grafer'!X2</f>
        <v>2006</v>
      </c>
      <c r="AB2">
        <f>'[1]Riket grafer'!AB2</f>
        <v>2007</v>
      </c>
      <c r="AF2">
        <f>'[1]Riket grafer'!AF2</f>
        <v>2008</v>
      </c>
      <c r="AJ2">
        <f>'[1]Riket grafer'!AJ2</f>
        <v>2009</v>
      </c>
      <c r="AN2">
        <f>'[1]Riket grafer'!AN2</f>
        <v>2010</v>
      </c>
      <c r="AR2">
        <f>'[1]Riket grafer'!AR2</f>
        <v>2011</v>
      </c>
      <c r="AV2">
        <f>'[1]Riket grafer'!AV2</f>
        <v>2012</v>
      </c>
      <c r="AZ2">
        <f>'[1]Riket grafer'!AZ2</f>
        <v>2013</v>
      </c>
      <c r="BD2">
        <f>'[1]Riket grafer'!BD2</f>
        <v>2014</v>
      </c>
      <c r="BH2">
        <f>'[1]Riket grafer'!BH2</f>
        <v>2015</v>
      </c>
      <c r="BL2">
        <f>'[1]Riket grafer'!BL2</f>
        <v>2016</v>
      </c>
      <c r="BP2">
        <f>'[1]Riket grafer'!BP2</f>
        <v>2017</v>
      </c>
      <c r="BT2">
        <f>'[1]Riket grafer'!BT2</f>
        <v>2018</v>
      </c>
      <c r="BX2">
        <f>'[1]Riket grafer'!BX2</f>
        <v>2019</v>
      </c>
      <c r="CB2">
        <f>'[1]Riket grafer'!CB2</f>
        <v>2020</v>
      </c>
    </row>
    <row r="3" spans="3:83" x14ac:dyDescent="0.2">
      <c r="D3">
        <f>'[1]Riket grafer'!D3</f>
        <v>1</v>
      </c>
      <c r="E3">
        <f>'[1]Riket grafer'!E3</f>
        <v>2</v>
      </c>
      <c r="F3">
        <f>'[1]Riket grafer'!F3</f>
        <v>3</v>
      </c>
      <c r="G3">
        <f>'[1]Riket grafer'!G3</f>
        <v>4</v>
      </c>
      <c r="H3">
        <f>'[1]Riket grafer'!H3</f>
        <v>1</v>
      </c>
      <c r="I3">
        <f>'[1]Riket grafer'!I3</f>
        <v>2</v>
      </c>
      <c r="J3">
        <f>'[1]Riket grafer'!J3</f>
        <v>3</v>
      </c>
      <c r="K3">
        <f>'[1]Riket grafer'!K3</f>
        <v>4</v>
      </c>
      <c r="L3">
        <f>'[1]Riket grafer'!L3</f>
        <v>1</v>
      </c>
      <c r="M3">
        <f>'[1]Riket grafer'!M3</f>
        <v>2</v>
      </c>
      <c r="N3">
        <f>'[1]Riket grafer'!N3</f>
        <v>3</v>
      </c>
      <c r="O3">
        <f>'[1]Riket grafer'!O3</f>
        <v>4</v>
      </c>
      <c r="P3">
        <f>'[1]Riket grafer'!P3</f>
        <v>1</v>
      </c>
      <c r="Q3">
        <f>'[1]Riket grafer'!Q3</f>
        <v>2</v>
      </c>
      <c r="R3">
        <f>'[1]Riket grafer'!R3</f>
        <v>3</v>
      </c>
      <c r="S3">
        <f>'[1]Riket grafer'!S3</f>
        <v>4</v>
      </c>
      <c r="T3">
        <f>'[1]Riket grafer'!T3</f>
        <v>1</v>
      </c>
      <c r="U3">
        <f>'[1]Riket grafer'!U3</f>
        <v>2</v>
      </c>
      <c r="V3">
        <f>'[1]Riket grafer'!V3</f>
        <v>3</v>
      </c>
      <c r="W3">
        <f>'[1]Riket grafer'!W3</f>
        <v>4</v>
      </c>
      <c r="X3">
        <f>'[1]Riket grafer'!X3</f>
        <v>1</v>
      </c>
      <c r="Y3">
        <f>'[1]Riket grafer'!Y3</f>
        <v>2</v>
      </c>
      <c r="Z3">
        <f>'[1]Riket grafer'!Z3</f>
        <v>3</v>
      </c>
      <c r="AA3">
        <f>'[1]Riket grafer'!AA3</f>
        <v>4</v>
      </c>
      <c r="AB3">
        <f>'[1]Riket grafer'!AB3</f>
        <v>1</v>
      </c>
      <c r="AC3">
        <f>'[1]Riket grafer'!AC3</f>
        <v>2</v>
      </c>
      <c r="AD3">
        <f>'[1]Riket grafer'!AD3</f>
        <v>3</v>
      </c>
      <c r="AE3">
        <f>'[1]Riket grafer'!AE3</f>
        <v>4</v>
      </c>
      <c r="AF3">
        <f>'[1]Riket grafer'!AF3</f>
        <v>1</v>
      </c>
      <c r="AG3">
        <f>'[1]Riket grafer'!AG3</f>
        <v>2</v>
      </c>
      <c r="AH3">
        <f>'[1]Riket grafer'!AH3</f>
        <v>3</v>
      </c>
      <c r="AI3">
        <f>'[1]Riket grafer'!AI3</f>
        <v>4</v>
      </c>
      <c r="AJ3">
        <f>'[1]Riket grafer'!AJ3</f>
        <v>1</v>
      </c>
      <c r="AK3">
        <f>'[1]Riket grafer'!AK3</f>
        <v>2</v>
      </c>
      <c r="AL3">
        <f>'[1]Riket grafer'!AL3</f>
        <v>3</v>
      </c>
      <c r="AM3">
        <f>'[1]Riket grafer'!AM3</f>
        <v>4</v>
      </c>
      <c r="AN3">
        <f>'[1]Riket grafer'!AN3</f>
        <v>1</v>
      </c>
      <c r="AO3">
        <f>'[1]Riket grafer'!AO3</f>
        <v>2</v>
      </c>
      <c r="AP3">
        <f>'[1]Riket grafer'!AP3</f>
        <v>3</v>
      </c>
      <c r="AQ3">
        <f>'[1]Riket grafer'!AQ3</f>
        <v>4</v>
      </c>
      <c r="AR3">
        <f>'[1]Riket grafer'!AR3</f>
        <v>1</v>
      </c>
      <c r="AS3">
        <f>'[1]Riket grafer'!AS3</f>
        <v>2</v>
      </c>
      <c r="AT3">
        <f>'[1]Riket grafer'!AT3</f>
        <v>3</v>
      </c>
      <c r="AU3">
        <f>'[1]Riket grafer'!AU3</f>
        <v>4</v>
      </c>
      <c r="AV3">
        <f>'[1]Riket grafer'!AV3</f>
        <v>1</v>
      </c>
      <c r="AW3">
        <f>'[1]Riket grafer'!AW3</f>
        <v>2</v>
      </c>
      <c r="AX3">
        <f>'[1]Riket grafer'!AX3</f>
        <v>3</v>
      </c>
      <c r="AY3">
        <f>'[1]Riket grafer'!AY3</f>
        <v>4</v>
      </c>
      <c r="AZ3">
        <f>'[1]Riket grafer'!AZ3</f>
        <v>1</v>
      </c>
      <c r="BA3">
        <f>'[1]Riket grafer'!BA3</f>
        <v>2</v>
      </c>
      <c r="BB3">
        <f>'[1]Riket grafer'!BB3</f>
        <v>3</v>
      </c>
      <c r="BC3">
        <f>'[1]Riket grafer'!BC3</f>
        <v>4</v>
      </c>
      <c r="BD3">
        <f>'[1]Riket grafer'!BD3</f>
        <v>1</v>
      </c>
      <c r="BE3">
        <f>'[1]Riket grafer'!BE3</f>
        <v>2</v>
      </c>
      <c r="BF3">
        <f>'[1]Riket grafer'!BF3</f>
        <v>3</v>
      </c>
      <c r="BG3">
        <f>'[1]Riket grafer'!BG3</f>
        <v>4</v>
      </c>
      <c r="BH3">
        <f>'[1]Riket grafer'!BH3</f>
        <v>1</v>
      </c>
      <c r="BI3">
        <f>'[1]Riket grafer'!BI3</f>
        <v>2</v>
      </c>
      <c r="BJ3">
        <f>'[1]Riket grafer'!BJ3</f>
        <v>3</v>
      </c>
      <c r="BK3">
        <f>'[1]Riket grafer'!BK3</f>
        <v>4</v>
      </c>
      <c r="BL3">
        <f>'[1]Riket grafer'!BL3</f>
        <v>1</v>
      </c>
      <c r="BM3">
        <f>'[1]Riket grafer'!BM3</f>
        <v>2</v>
      </c>
      <c r="BN3">
        <f>'[1]Riket grafer'!BN3</f>
        <v>3</v>
      </c>
      <c r="BO3">
        <f>'[1]Riket grafer'!BO3</f>
        <v>4</v>
      </c>
      <c r="BP3">
        <f>'[1]Riket grafer'!BP3</f>
        <v>1</v>
      </c>
      <c r="BQ3">
        <f>'[1]Riket grafer'!BQ3</f>
        <v>2</v>
      </c>
      <c r="BR3">
        <f>'[1]Riket grafer'!BR3</f>
        <v>3</v>
      </c>
      <c r="BS3">
        <f>'[1]Riket grafer'!BS3</f>
        <v>4</v>
      </c>
      <c r="BT3">
        <f>'[1]Riket grafer'!BT3</f>
        <v>1</v>
      </c>
      <c r="BU3">
        <f>'[1]Riket grafer'!BU3</f>
        <v>2</v>
      </c>
      <c r="BV3">
        <f>'[1]Riket grafer'!BV3</f>
        <v>3</v>
      </c>
      <c r="BW3">
        <f>'[1]Riket grafer'!BW3</f>
        <v>4</v>
      </c>
      <c r="BX3">
        <f>'[1]Riket grafer'!BX3</f>
        <v>1</v>
      </c>
      <c r="BY3">
        <f>'[1]Riket grafer'!BY3</f>
        <v>2</v>
      </c>
      <c r="BZ3">
        <f>'[1]Riket grafer'!BZ3</f>
        <v>3</v>
      </c>
      <c r="CA3">
        <f>'[1]Riket grafer'!CA3</f>
        <v>4</v>
      </c>
      <c r="CB3">
        <f>'[1]Riket grafer'!CB3</f>
        <v>1</v>
      </c>
      <c r="CC3">
        <f>'[1]Riket grafer'!CC3</f>
        <v>2</v>
      </c>
      <c r="CD3">
        <f>'[1]Riket grafer'!CD3</f>
        <v>3</v>
      </c>
      <c r="CE3">
        <f>'[1]Riket grafer'!CE3</f>
        <v>4</v>
      </c>
    </row>
    <row r="4" spans="3:83" x14ac:dyDescent="0.2">
      <c r="C4" t="str">
        <f>'[1]Riket grafer'!C4</f>
        <v>% förändring</v>
      </c>
      <c r="D4" s="5">
        <f>'[1]Riket grafer'!D4</f>
        <v>0.36</v>
      </c>
      <c r="E4" s="5">
        <f>'[1]Riket grafer'!E4</f>
        <v>0.2</v>
      </c>
      <c r="F4" s="5">
        <f>'[1]Riket grafer'!F4</f>
        <v>0.06</v>
      </c>
      <c r="G4" s="5">
        <f>'[1]Riket grafer'!G4</f>
        <v>-0.01</v>
      </c>
      <c r="H4" s="5">
        <f>'[1]Riket grafer'!H4</f>
        <v>-0.09</v>
      </c>
      <c r="I4" s="5">
        <f>'[1]Riket grafer'!I4</f>
        <v>-0.02</v>
      </c>
      <c r="J4" s="5">
        <f>'[1]Riket grafer'!J4</f>
        <v>0.03</v>
      </c>
      <c r="K4" s="5">
        <f>'[1]Riket grafer'!K4</f>
        <v>0.02</v>
      </c>
      <c r="L4" s="5">
        <f>'[1]Riket grafer'!L4</f>
        <v>0.01</v>
      </c>
      <c r="M4" s="5">
        <f>'[1]Riket grafer'!M4</f>
        <v>-0.03</v>
      </c>
      <c r="N4" s="5">
        <f>'[1]Riket grafer'!N4</f>
        <v>-0.08</v>
      </c>
      <c r="O4" s="5">
        <f>'[1]Riket grafer'!O4</f>
        <v>-0.14000000000000001</v>
      </c>
      <c r="P4" s="6">
        <f>'[1]Riket grafer'!P4</f>
        <v>-0.13</v>
      </c>
      <c r="Q4" s="5">
        <f>'[1]Riket grafer'!Q4</f>
        <v>-0.08</v>
      </c>
      <c r="R4" s="5">
        <f>'[1]Riket grafer'!R4</f>
        <v>-0.02</v>
      </c>
      <c r="S4" s="5">
        <f>'[1]Riket grafer'!S4</f>
        <v>0.11</v>
      </c>
      <c r="T4" s="5">
        <f>'[1]Riket grafer'!T4</f>
        <v>0.25</v>
      </c>
      <c r="U4" s="5">
        <f>'[1]Riket grafer'!U4</f>
        <v>0.32</v>
      </c>
      <c r="V4" s="5">
        <f>'[1]Riket grafer'!V4</f>
        <v>0.31</v>
      </c>
      <c r="W4" s="5">
        <f>'[1]Riket grafer'!W4</f>
        <v>0.27</v>
      </c>
      <c r="X4" s="5">
        <f>'[1]Riket grafer'!X4</f>
        <v>0.27</v>
      </c>
      <c r="Y4" s="5">
        <f>'[1]Riket grafer'!Y4</f>
        <v>0.23</v>
      </c>
      <c r="Z4" s="5">
        <f>'[1]Riket grafer'!Z4</f>
        <v>0.28000000000000003</v>
      </c>
      <c r="AA4" s="5">
        <f>'[1]Riket grafer'!AA4</f>
        <v>0.28000000000000003</v>
      </c>
      <c r="AB4" s="5">
        <f>'[1]Riket grafer'!AB4</f>
        <v>0.19</v>
      </c>
      <c r="AC4" s="5">
        <f>'[1]Riket grafer'!AC4</f>
        <v>0.2</v>
      </c>
      <c r="AD4" s="5">
        <f>'[1]Riket grafer'!AD4</f>
        <v>0.17</v>
      </c>
      <c r="AE4" s="5">
        <f>'[1]Riket grafer'!AE4</f>
        <v>0.16</v>
      </c>
      <c r="AF4" s="5">
        <f>'[1]Riket grafer'!AF4</f>
        <v>0.23</v>
      </c>
      <c r="AG4" s="5">
        <f>'[1]Riket grafer'!AG4</f>
        <v>0.24607833946197999</v>
      </c>
      <c r="AH4" s="5">
        <f>'[1]Riket grafer'!AH4</f>
        <v>0.12294247692610887</v>
      </c>
      <c r="AI4" s="5">
        <f>'[1]Riket grafer'!AI4</f>
        <v>-3.9249276736646355E-2</v>
      </c>
      <c r="AJ4" s="5">
        <f>'[1]Riket grafer'!AJ4</f>
        <v>-0.2043407393395579</v>
      </c>
      <c r="AK4" s="5">
        <f>'[1]Riket grafer'!AK4</f>
        <v>-0.29850760022250544</v>
      </c>
      <c r="AL4" s="5">
        <f>'[1]Riket grafer'!AL4</f>
        <v>-0.2592171978262317</v>
      </c>
      <c r="AM4" s="5">
        <f>'[1]Riket grafer'!AM4</f>
        <v>-0.14387647388814059</v>
      </c>
      <c r="AN4" s="5">
        <f>'[1]Riket grafer'!AN4</f>
        <v>2.6158648777905937E-2</v>
      </c>
      <c r="AO4" s="5">
        <f>'[1]Riket grafer'!AO4</f>
        <v>0.25581050623699719</v>
      </c>
      <c r="AP4" s="5">
        <f>'[1]Riket grafer'!AP4</f>
        <v>0.39132307057344262</v>
      </c>
      <c r="AQ4" s="5">
        <f>'[1]Riket grafer'!AQ4</f>
        <v>0.42311487274135273</v>
      </c>
      <c r="AR4" s="5">
        <f>'[1]Riket grafer'!AR4</f>
        <v>0.38937056989131325</v>
      </c>
      <c r="AS4" s="5">
        <f>'[1]Riket grafer'!AS4</f>
        <v>0.26671409800655183</v>
      </c>
      <c r="AT4" s="5">
        <f>'[1]Riket grafer'!AT4</f>
        <v>0.18383274418899309</v>
      </c>
      <c r="AU4" s="5">
        <f>'[1]Riket grafer'!AU4</f>
        <v>8.6978942688904909E-2</v>
      </c>
      <c r="AV4" s="5">
        <f>'[1]Riket grafer'!AV4</f>
        <v>3.6382266496191452E-2</v>
      </c>
      <c r="AW4" s="5">
        <f>'[1]Riket grafer'!AW4</f>
        <v>8.9129297693284707E-3</v>
      </c>
      <c r="AX4" s="5">
        <f>'[1]Riket grafer'!AX4</f>
        <v>-2.8938911900418463E-2</v>
      </c>
      <c r="AY4" s="5">
        <f>'[1]Riket grafer'!AY4</f>
        <v>-4.1010069262469973E-2</v>
      </c>
      <c r="AZ4" s="5">
        <f>'[1]Riket grafer'!AZ4</f>
        <v>-7.6717874722645157E-2</v>
      </c>
      <c r="BA4" s="5">
        <f>'[1]Riket grafer'!BA4</f>
        <v>-3.5285029543109761E-2</v>
      </c>
      <c r="BB4" s="5">
        <f>'[1]Riket grafer'!BB4</f>
        <v>6.8234852580331224E-3</v>
      </c>
      <c r="BC4" s="5">
        <f>'[1]Riket grafer'!BC4</f>
        <v>5.3936159923047546E-2</v>
      </c>
      <c r="BD4" s="5">
        <f>'[1]Riket grafer'!BD4</f>
        <v>8.6178404275755238E-2</v>
      </c>
      <c r="BE4" s="5">
        <f>'[1]Riket grafer'!BE4</f>
        <v>5.3407427266295208E-2</v>
      </c>
      <c r="BF4" s="5">
        <f>'[1]Riket grafer'!BF4</f>
        <v>3.4016815915742654E-2</v>
      </c>
      <c r="BG4" s="5">
        <f>'[1]Riket grafer'!BG4</f>
        <v>2.4140762237136491E-2</v>
      </c>
      <c r="BH4" s="5">
        <f>'[1]Riket grafer'!BH4</f>
        <v>0.1076479935444806</v>
      </c>
      <c r="BI4" s="5">
        <f>'[1]Riket grafer'!BI4</f>
        <v>0.15813148495551035</v>
      </c>
      <c r="BJ4" s="5">
        <f>'[1]Riket grafer'!BJ4</f>
        <v>0.15891986988983997</v>
      </c>
      <c r="BK4" s="5">
        <f>'[1]Riket grafer'!BK4</f>
        <v>0.16986116540559651</v>
      </c>
      <c r="BL4" s="5">
        <f>'[1]Riket grafer'!BL4</f>
        <v>8.9680242977721009E-2</v>
      </c>
      <c r="BM4" s="5">
        <f>'[1]Riket grafer'!BM4</f>
        <v>9.7541040082499614E-2</v>
      </c>
      <c r="BN4" s="5">
        <f>'[1]Riket grafer'!BN4</f>
        <v>6.9786808593258226E-2</v>
      </c>
      <c r="BO4" s="5">
        <f>'[1]Riket grafer'!BO4</f>
        <v>0.11986029792176181</v>
      </c>
      <c r="BP4" s="5">
        <f>'[1]Riket grafer'!BP4</f>
        <v>0.18817162955635991</v>
      </c>
      <c r="BQ4" s="5">
        <f>'[1]Riket grafer'!BQ4</f>
        <v>0.11567828620125621</v>
      </c>
      <c r="BR4" s="5">
        <f>'[1]Riket grafer'!BR4</f>
        <v>0.12409231688113964</v>
      </c>
      <c r="BS4" s="5">
        <f>'[1]Riket grafer'!BS4</f>
        <v>0.10516937351259684</v>
      </c>
      <c r="BT4" s="5">
        <f>'[1]Riket grafer'!BT4</f>
        <v>5.4302674033936828E-2</v>
      </c>
      <c r="BU4" s="5">
        <f>'[1]Riket grafer'!BU4</f>
        <v>3.8725051259080816E-2</v>
      </c>
      <c r="BV4" s="5">
        <f>'[1]Riket grafer'!BV4</f>
        <v>4.2586901212439731E-3</v>
      </c>
      <c r="BW4" s="5">
        <f>'[1]Riket grafer'!BW4</f>
        <v>-4.3227626520074565E-2</v>
      </c>
      <c r="BX4" s="5">
        <f>'[1]Riket grafer'!BX4</f>
        <v>-5.7978975448159144E-2</v>
      </c>
      <c r="BY4" s="5">
        <f>'[1]Riket grafer'!BY4</f>
        <v>-7.0416104342207117E-2</v>
      </c>
      <c r="BZ4" s="5">
        <f>'[1]Riket grafer'!BZ4</f>
        <v>-7.7503041154296362E-2</v>
      </c>
      <c r="CA4" s="5">
        <f>'[1]Riket grafer'!CA4</f>
        <v>-0.11987774001813707</v>
      </c>
      <c r="CB4" s="5">
        <f>'[1]Riket grafer'!CB4</f>
        <v>-0.12503749692843555</v>
      </c>
      <c r="CC4" s="5">
        <f>'[1]Riket grafer'!CC4</f>
        <v>-0.2621830920051495</v>
      </c>
      <c r="CD4" s="5">
        <f>'[1]Riket grafer'!CD4</f>
        <v>-0.2082690314166063</v>
      </c>
      <c r="CE4" s="5"/>
    </row>
    <row r="5" spans="3:83" x14ac:dyDescent="0.2">
      <c r="C5" s="21" t="str">
        <f>'[1]Riket grafer'!C5</f>
        <v>Oms</v>
      </c>
      <c r="D5" s="21">
        <f>'[1]Riket grafer'!D5</f>
        <v>2372600531</v>
      </c>
      <c r="E5" s="21">
        <f>'[1]Riket grafer'!E5</f>
        <v>2304935644</v>
      </c>
      <c r="F5" s="21">
        <f>'[1]Riket grafer'!F5</f>
        <v>2106929789.5</v>
      </c>
      <c r="G5" s="21">
        <f>'[1]Riket grafer'!G5</f>
        <v>2364471037.6999998</v>
      </c>
      <c r="H5" s="21">
        <f>'[1]Riket grafer'!H5</f>
        <v>2169108404.3299999</v>
      </c>
      <c r="I5" s="21">
        <f>'[1]Riket grafer'!I5</f>
        <v>2269567904.1899996</v>
      </c>
      <c r="J5" s="21">
        <f>'[1]Riket grafer'!J5</f>
        <v>2178485675.73</v>
      </c>
      <c r="K5" s="21">
        <f>'[1]Riket grafer'!K5</f>
        <v>2400006348.75</v>
      </c>
      <c r="L5" s="21">
        <f>'[1]Riket grafer'!L5</f>
        <v>2181274990.02</v>
      </c>
      <c r="M5" s="21">
        <f>'[1]Riket grafer'!M5</f>
        <v>2200250229.0699997</v>
      </c>
      <c r="N5" s="21">
        <f>'[1]Riket grafer'!N5</f>
        <v>2008593570.7000005</v>
      </c>
      <c r="O5" s="21">
        <f>'[1]Riket grafer'!O5</f>
        <v>2061321365.6100001</v>
      </c>
      <c r="P5" s="21">
        <f>'[1]Riket grafer'!P5</f>
        <v>1842783917.7999997</v>
      </c>
      <c r="Q5" s="21">
        <f>'[1]Riket grafer'!Q5</f>
        <v>1958204201.78</v>
      </c>
      <c r="R5" s="21">
        <f>'[1]Riket grafer'!R5</f>
        <v>1817838622.7700002</v>
      </c>
      <c r="S5" s="21">
        <f>'[1]Riket grafer'!S5</f>
        <v>2345556221.4099998</v>
      </c>
      <c r="T5" s="21">
        <f>'[1]Riket grafer'!T5</f>
        <v>2292328965.9800005</v>
      </c>
      <c r="U5" s="21">
        <f>'[1]Riket grafer'!U5</f>
        <v>2565077738.3800001</v>
      </c>
      <c r="V5" s="21">
        <f>'[1]Riket grafer'!V5</f>
        <v>2569330575.1399999</v>
      </c>
      <c r="W5" s="21">
        <f>'[1]Riket grafer'!W5</f>
        <v>2992116099.1199999</v>
      </c>
      <c r="X5" s="21">
        <f>'[1]Riket grafer'!X5</f>
        <v>2939791368.0599995</v>
      </c>
      <c r="Y5" s="21">
        <f>'[1]Riket grafer'!Y5</f>
        <v>3215764734.1409998</v>
      </c>
      <c r="Z5" s="21">
        <f>'[1]Riket grafer'!Z5</f>
        <v>3258434246</v>
      </c>
      <c r="AA5" s="21">
        <f>'[1]Riket grafer'!AA5</f>
        <v>3775297104.3000002</v>
      </c>
      <c r="AB5" s="21">
        <f>'[1]Riket grafer'!AB5</f>
        <v>3515615738</v>
      </c>
      <c r="AC5" s="21">
        <f>'[1]Riket grafer'!AC5</f>
        <v>3861703570</v>
      </c>
      <c r="AD5" s="21">
        <f>'[1]Riket grafer'!AD5</f>
        <v>3830611598</v>
      </c>
      <c r="AE5" s="21">
        <f>'[1]Riket grafer'!AE5</f>
        <v>4276958710</v>
      </c>
      <c r="AF5" s="21">
        <f>'[1]Riket grafer'!AF5</f>
        <v>4344953365</v>
      </c>
      <c r="AG5" s="21">
        <f>'[1]Riket grafer'!AG5</f>
        <v>4811985172</v>
      </c>
      <c r="AH5" s="21">
        <f>'[1]Riket grafer'!AH5</f>
        <v>4301556476</v>
      </c>
      <c r="AI5" s="21">
        <f>'[1]Riket grafer'!AI5</f>
        <v>4109091174</v>
      </c>
      <c r="AJ5" s="21">
        <f>'[1]Riket grafer'!AJ5</f>
        <v>3457102382</v>
      </c>
      <c r="AK5" s="21">
        <f>'[1]Riket grafer'!AK5</f>
        <v>3375571026</v>
      </c>
      <c r="AL5" s="21">
        <f>'[1]Riket grafer'!AL5</f>
        <v>3186519060</v>
      </c>
      <c r="AM5" s="21">
        <f>'[1]Riket grafer'!AM5</f>
        <v>3517889625</v>
      </c>
      <c r="AN5" s="21">
        <f>'[1]Riket grafer'!AN5</f>
        <v>3547535509</v>
      </c>
      <c r="AO5" s="21">
        <f>'[1]Riket grafer'!AO5</f>
        <v>4239077559</v>
      </c>
      <c r="AP5" s="21">
        <f>'[1]Riket grafer'!AP5</f>
        <v>4433477483</v>
      </c>
      <c r="AQ5" s="21">
        <f>'[1]Riket grafer'!AQ5</f>
        <v>5006361046</v>
      </c>
      <c r="AR5" s="21">
        <f>'[1]Riket grafer'!AR5</f>
        <v>4928841431.849</v>
      </c>
      <c r="AS5" s="21">
        <f>'[1]Riket grafer'!AS5</f>
        <v>5369699306.5285006</v>
      </c>
      <c r="AT5" s="21">
        <f>'[1]Riket grafer'!AT5</f>
        <v>5248495815</v>
      </c>
      <c r="AU5" s="21">
        <f>'[1]Riket grafer'!AU5</f>
        <v>5441809036.5</v>
      </c>
      <c r="AV5" s="21">
        <f>'[1]Riket grafer'!AV5</f>
        <v>5108163854.3400002</v>
      </c>
      <c r="AW5" s="21">
        <f>'[1]Riket grafer'!AW5</f>
        <v>5417559059.3300009</v>
      </c>
      <c r="AX5" s="21">
        <f>'[1]Riket grafer'!AX5</f>
        <v>5096610057</v>
      </c>
      <c r="AY5" s="21">
        <f>'[1]Riket grafer'!AY5</f>
        <v>5218640071</v>
      </c>
      <c r="AZ5" s="21">
        <f>'[1]Riket grafer'!AZ5</f>
        <v>4716276379.6999998</v>
      </c>
      <c r="BA5" s="21">
        <f>'[1]Riket grafer'!BA5</f>
        <v>5226400327.8699999</v>
      </c>
      <c r="BB5" s="21">
        <f>'[1]Riket grafer'!BB5</f>
        <v>5131386700.5898829</v>
      </c>
      <c r="BC5" s="21">
        <f>'[1]Riket grafer'!BC5</f>
        <v>5500113476.4502802</v>
      </c>
      <c r="BD5" s="21">
        <f>'[1]Riket grafer'!BD5</f>
        <v>5122717552.2259817</v>
      </c>
      <c r="BE5" s="21">
        <f>'[1]Riket grafer'!BE5</f>
        <v>5505528923.2452583</v>
      </c>
      <c r="BF5" s="21">
        <f>'[1]Riket grafer'!BF5</f>
        <v>5305940137.376339</v>
      </c>
      <c r="BG5" s="21">
        <f>'[1]Riket grafer'!BG5</f>
        <v>5632890408.1625366</v>
      </c>
      <c r="BH5" s="21">
        <f>'[1]Riket grafer'!BH5</f>
        <v>5674167818.2182016</v>
      </c>
      <c r="BI5" s="21">
        <f>'[1]Riket grafer'!BI5</f>
        <v>6376126387.3435431</v>
      </c>
      <c r="BJ5" s="21">
        <f>'[1]Riket grafer'!BJ5</f>
        <v>6149159453.6514664</v>
      </c>
      <c r="BK5" s="21">
        <f>'[1]Riket grafer'!BK5</f>
        <v>6589699737.4950314</v>
      </c>
      <c r="BL5" s="21">
        <f>'[1]Riket grafer'!BL5</f>
        <v>6183028566.852375</v>
      </c>
      <c r="BM5" s="21">
        <f>'[1]Riket grafer'!BM5</f>
        <v>6998060386.8625031</v>
      </c>
      <c r="BN5" s="21">
        <f>'[1]Riket grafer'!BN5</f>
        <v>6578289667.4528656</v>
      </c>
      <c r="BO5" s="21">
        <f>'[1]Riket grafer'!BO5</f>
        <v>7379543111.2461414</v>
      </c>
      <c r="BP5" s="21">
        <f>'[1]Riket grafer'!BP5</f>
        <v>7346499127.8705111</v>
      </c>
      <c r="BQ5" s="21">
        <f>'[1]Riket grafer'!BQ5</f>
        <v>7807584019.1476574</v>
      </c>
      <c r="BR5" s="21">
        <f>'[1]Riket grafer'!BR5</f>
        <v>7394604873.4023533</v>
      </c>
      <c r="BS5" s="21">
        <f>'[1]Riket grafer'!BS5</f>
        <v>8155645037.0650978</v>
      </c>
      <c r="BT5" s="21">
        <f>'[1]Riket grafer'!BT5</f>
        <v>7745433675.3018646</v>
      </c>
      <c r="BU5" s="21">
        <f>'[1]Riket grafer'!BU5</f>
        <v>8109933110.4987307</v>
      </c>
      <c r="BV5" s="21">
        <f>'[1]Riket grafer'!BV5</f>
        <v>7426096204.1272144</v>
      </c>
      <c r="BW5" s="21">
        <f>'[1]Riket grafer'!BW5</f>
        <v>7803095859.3725481</v>
      </c>
      <c r="BX5" s="21">
        <f>'[1]Riket grafer'!BX5</f>
        <v>7296361366.4061928</v>
      </c>
      <c r="BY5" s="21">
        <f>'[1]Riket grafer'!BY5</f>
        <v>7538863214.3815317</v>
      </c>
      <c r="BZ5" s="21">
        <f>'[1]Riket grafer'!BZ5</f>
        <v>6850551164.4029789</v>
      </c>
      <c r="CA5" s="21">
        <f>'[1]Riket grafer'!CA5</f>
        <v>6867678362.6060839</v>
      </c>
      <c r="CB5" s="21">
        <f>'[1]Riket grafer'!CB5</f>
        <v>6384042604.4654226</v>
      </c>
      <c r="CC5" s="21">
        <f>'[1]Riket grafer'!CC5</f>
        <v>5562300746.6311016</v>
      </c>
      <c r="CD5" s="21">
        <f>'[1]Riket grafer'!CD5</f>
        <v>5423793508.7228661</v>
      </c>
      <c r="CE5" s="21"/>
    </row>
    <row r="6" spans="3:83" x14ac:dyDescent="0.2">
      <c r="C6" s="21" t="str">
        <f>'[1]Riket grafer'!C6</f>
        <v>Oms MKR</v>
      </c>
      <c r="D6" s="21">
        <f>'[1]Riket grafer'!D6</f>
        <v>2372.600531</v>
      </c>
      <c r="E6" s="21">
        <f>'[1]Riket grafer'!E6</f>
        <v>2304.9356440000001</v>
      </c>
      <c r="F6" s="21">
        <f>'[1]Riket grafer'!F6</f>
        <v>2106.9297895</v>
      </c>
      <c r="G6" s="21">
        <f>'[1]Riket grafer'!G6</f>
        <v>2364.4710376999997</v>
      </c>
      <c r="H6" s="21">
        <f>'[1]Riket grafer'!H6</f>
        <v>2169.1084043299998</v>
      </c>
      <c r="I6" s="21">
        <f>'[1]Riket grafer'!I6</f>
        <v>2269.5679041899994</v>
      </c>
      <c r="J6" s="21">
        <f>'[1]Riket grafer'!J6</f>
        <v>2178.4856757299999</v>
      </c>
      <c r="K6" s="21">
        <f>'[1]Riket grafer'!K6</f>
        <v>2400.0063487500001</v>
      </c>
      <c r="L6" s="21">
        <f>'[1]Riket grafer'!L6</f>
        <v>2181.2749900200001</v>
      </c>
      <c r="M6" s="21">
        <f>'[1]Riket grafer'!M6</f>
        <v>2200.2502290699995</v>
      </c>
      <c r="N6" s="21">
        <f>'[1]Riket grafer'!N6</f>
        <v>2008.5935707000006</v>
      </c>
      <c r="O6" s="21">
        <f>'[1]Riket grafer'!O6</f>
        <v>2061.3213656100002</v>
      </c>
      <c r="P6" s="21">
        <f>'[1]Riket grafer'!P6</f>
        <v>1842.7839177999997</v>
      </c>
      <c r="Q6" s="21">
        <f>'[1]Riket grafer'!Q6</f>
        <v>1958.2042017799999</v>
      </c>
      <c r="R6" s="21">
        <f>'[1]Riket grafer'!R6</f>
        <v>1817.8386227700003</v>
      </c>
      <c r="S6" s="21">
        <f>'[1]Riket grafer'!S6</f>
        <v>2345.55622141</v>
      </c>
      <c r="T6" s="21">
        <f>'[1]Riket grafer'!T6</f>
        <v>2292.3289659800007</v>
      </c>
      <c r="U6" s="21">
        <f>'[1]Riket grafer'!U6</f>
        <v>2565.07773838</v>
      </c>
      <c r="V6" s="21">
        <f>'[1]Riket grafer'!V6</f>
        <v>2569.3305751399998</v>
      </c>
      <c r="W6" s="21">
        <f>'[1]Riket grafer'!W6</f>
        <v>2992.1160991199999</v>
      </c>
      <c r="X6" s="21">
        <f>'[1]Riket grafer'!X6</f>
        <v>2939.7913680599995</v>
      </c>
      <c r="Y6" s="21">
        <f>'[1]Riket grafer'!Y6</f>
        <v>3215.7647341409997</v>
      </c>
      <c r="Z6" s="21">
        <f>'[1]Riket grafer'!Z6</f>
        <v>3258.4342459999998</v>
      </c>
      <c r="AA6" s="21">
        <f>'[1]Riket grafer'!AA6</f>
        <v>3775.2971043000002</v>
      </c>
      <c r="AB6" s="21">
        <f>'[1]Riket grafer'!AB6</f>
        <v>3515.615738</v>
      </c>
      <c r="AC6" s="21">
        <f>'[1]Riket grafer'!AC6</f>
        <v>3861.7035700000001</v>
      </c>
      <c r="AD6" s="21">
        <f>'[1]Riket grafer'!AD6</f>
        <v>3830.611598</v>
      </c>
      <c r="AE6" s="21">
        <f>'[1]Riket grafer'!AE6</f>
        <v>4276.9587099999999</v>
      </c>
      <c r="AF6" s="21">
        <f>'[1]Riket grafer'!AF6</f>
        <v>4344.9533650000003</v>
      </c>
      <c r="AG6" s="21">
        <f>'[1]Riket grafer'!AG6</f>
        <v>4811.9851719999997</v>
      </c>
      <c r="AH6" s="21">
        <f>'[1]Riket grafer'!AH6</f>
        <v>4301.5564759999997</v>
      </c>
      <c r="AI6" s="21">
        <f>'[1]Riket grafer'!AI6</f>
        <v>4109.0911740000001</v>
      </c>
      <c r="AJ6" s="21">
        <f>'[1]Riket grafer'!AJ6</f>
        <v>3457.102382</v>
      </c>
      <c r="AK6" s="21">
        <f>'[1]Riket grafer'!AK6</f>
        <v>3375.5710260000001</v>
      </c>
      <c r="AL6" s="21">
        <f>'[1]Riket grafer'!AL6</f>
        <v>3186.5190600000001</v>
      </c>
      <c r="AM6" s="21">
        <f>'[1]Riket grafer'!AM6</f>
        <v>3517.8896249999998</v>
      </c>
      <c r="AN6" s="21">
        <f>'[1]Riket grafer'!AN6</f>
        <v>3547.5355089999998</v>
      </c>
      <c r="AO6" s="21">
        <f>'[1]Riket grafer'!AO6</f>
        <v>4239.0775590000003</v>
      </c>
      <c r="AP6" s="21">
        <f>'[1]Riket grafer'!AP6</f>
        <v>4433.4774829999997</v>
      </c>
      <c r="AQ6" s="21">
        <f>'[1]Riket grafer'!AQ6</f>
        <v>5006.361046</v>
      </c>
      <c r="AR6" s="21">
        <f>'[1]Riket grafer'!AR6</f>
        <v>4928.8414318490004</v>
      </c>
      <c r="AS6" s="21">
        <f>'[1]Riket grafer'!AS6</f>
        <v>5369.6993065285005</v>
      </c>
      <c r="AT6" s="21">
        <f>'[1]Riket grafer'!AT6</f>
        <v>5248.4958150000002</v>
      </c>
      <c r="AU6" s="21">
        <f>'[1]Riket grafer'!AU6</f>
        <v>5441.8090364999998</v>
      </c>
      <c r="AV6" s="21">
        <f>'[1]Riket grafer'!AV6</f>
        <v>5108.1638543400004</v>
      </c>
      <c r="AW6" s="21">
        <f>'[1]Riket grafer'!AW6</f>
        <v>5417.5590593300012</v>
      </c>
      <c r="AX6" s="21">
        <f>'[1]Riket grafer'!AX6</f>
        <v>5096.6100569999999</v>
      </c>
      <c r="AY6" s="21">
        <f>'[1]Riket grafer'!AY6</f>
        <v>5218.6400709999998</v>
      </c>
      <c r="AZ6" s="21">
        <f>'[1]Riket grafer'!AZ6</f>
        <v>4716.2763796999998</v>
      </c>
      <c r="BA6" s="21">
        <f>'[1]Riket grafer'!BA6</f>
        <v>5226.4003278700002</v>
      </c>
      <c r="BB6" s="21">
        <f>'[1]Riket grafer'!BB6</f>
        <v>5131.3867005898828</v>
      </c>
      <c r="BC6" s="21">
        <f>'[1]Riket grafer'!BC6</f>
        <v>5500.1134764502804</v>
      </c>
      <c r="BD6" s="21">
        <f>'[1]Riket grafer'!BD6</f>
        <v>5122.7175522259813</v>
      </c>
      <c r="BE6" s="21">
        <f>'[1]Riket grafer'!BE6</f>
        <v>5505.5289232452587</v>
      </c>
      <c r="BF6" s="21">
        <f>'[1]Riket grafer'!BF6</f>
        <v>5305.9401373763394</v>
      </c>
      <c r="BG6" s="21">
        <f>'[1]Riket grafer'!BG6</f>
        <v>5632.8904081625369</v>
      </c>
      <c r="BH6" s="21">
        <f>'[1]Riket grafer'!BH6</f>
        <v>5674.1678182182013</v>
      </c>
      <c r="BI6" s="21">
        <f>'[1]Riket grafer'!BI6</f>
        <v>6376.1263873435428</v>
      </c>
      <c r="BJ6" s="21">
        <f>'[1]Riket grafer'!BJ6</f>
        <v>6149.1594536514667</v>
      </c>
      <c r="BK6" s="21">
        <f>'[1]Riket grafer'!BK6</f>
        <v>6589.6997374950315</v>
      </c>
      <c r="BL6" s="21">
        <f>'[1]Riket grafer'!BL6</f>
        <v>6183.0285668523748</v>
      </c>
      <c r="BM6" s="21">
        <f>'[1]Riket grafer'!BM6</f>
        <v>6998.060386862503</v>
      </c>
      <c r="BN6" s="21">
        <f>'[1]Riket grafer'!BN6</f>
        <v>6578.2896674528656</v>
      </c>
      <c r="BO6" s="21">
        <f>'[1]Riket grafer'!BO6</f>
        <v>7379.5431112461411</v>
      </c>
      <c r="BP6" s="21">
        <f>'[1]Riket grafer'!BP6</f>
        <v>7346.4991278705111</v>
      </c>
      <c r="BQ6" s="21">
        <f>'[1]Riket grafer'!BQ6</f>
        <v>7807.5840191476573</v>
      </c>
      <c r="BR6" s="21">
        <f>'[1]Riket grafer'!BR6</f>
        <v>7394.6048734023534</v>
      </c>
      <c r="BS6" s="21">
        <f>'[1]Riket grafer'!BS6</f>
        <v>8155.6450370650982</v>
      </c>
      <c r="BT6" s="21">
        <f>'[1]Riket grafer'!BT6</f>
        <v>7745.4336753018642</v>
      </c>
      <c r="BU6" s="21">
        <f>'[1]Riket grafer'!BU6</f>
        <v>8109.9331104987305</v>
      </c>
      <c r="BV6" s="21">
        <f>'[1]Riket grafer'!BV6</f>
        <v>7426.0962041272142</v>
      </c>
      <c r="BW6" s="21">
        <f>'[1]Riket grafer'!BW6</f>
        <v>7803.0958593725481</v>
      </c>
      <c r="BX6" s="21">
        <f>'[1]Riket grafer'!BX6</f>
        <v>7296.3613664061932</v>
      </c>
      <c r="BY6" s="21">
        <f>'[1]Riket grafer'!BY6</f>
        <v>7538.8632143815321</v>
      </c>
      <c r="BZ6" s="21">
        <f>'[1]Riket grafer'!BZ6</f>
        <v>6850.5511644029793</v>
      </c>
      <c r="CA6" s="21">
        <f>'[1]Riket grafer'!CA6</f>
        <v>6867.6783626060842</v>
      </c>
      <c r="CB6" s="21">
        <f>'[1]Riket grafer'!CB6</f>
        <v>6384.0426044654223</v>
      </c>
      <c r="CC6" s="21">
        <f>'[1]Riket grafer'!CC6</f>
        <v>5562.3007466311019</v>
      </c>
      <c r="CD6" s="21">
        <f>'[1]Riket grafer'!CD6</f>
        <v>5423.7935087228661</v>
      </c>
      <c r="CE6" s="21"/>
    </row>
    <row r="11" spans="3:83" x14ac:dyDescent="0.2">
      <c r="V11" t="str">
        <f>'[1]Riket grafer'!V11</f>
        <v>First year</v>
      </c>
      <c r="W11" t="str">
        <f>'[1]Riket grafer'!W11</f>
        <v>First quarter</v>
      </c>
    </row>
    <row r="12" spans="3:83" x14ac:dyDescent="0.2">
      <c r="V12">
        <f>'[1]Riket grafer'!V12</f>
        <v>2009</v>
      </c>
      <c r="W12">
        <f>'[1]Riket grafer'!W12</f>
        <v>1</v>
      </c>
    </row>
    <row r="13" spans="3:83" x14ac:dyDescent="0.2">
      <c r="V13" t="str">
        <f>'[1]Riket grafer'!V13</f>
        <v>Last year</v>
      </c>
      <c r="W13" t="str">
        <f>'[1]Riket grafer'!W13</f>
        <v>Last quarter</v>
      </c>
    </row>
    <row r="14" spans="3:83" x14ac:dyDescent="0.2">
      <c r="V14">
        <f>'[1]Riket grafer'!V14</f>
        <v>2020</v>
      </c>
      <c r="W14">
        <f>'[1]Riket grafer'!W14</f>
        <v>3</v>
      </c>
    </row>
    <row r="15" spans="3:83" x14ac:dyDescent="0.2">
      <c r="W15">
        <v>4</v>
      </c>
    </row>
    <row r="16" spans="3:83" x14ac:dyDescent="0.2">
      <c r="W16">
        <v>4</v>
      </c>
    </row>
    <row r="20" spans="22:26" x14ac:dyDescent="0.2">
      <c r="Z20" s="74" t="s">
        <v>7</v>
      </c>
    </row>
    <row r="31" spans="22:26" x14ac:dyDescent="0.2">
      <c r="V31" t="str">
        <f>'[1]Riket grafer'!V31</f>
        <v>First year</v>
      </c>
      <c r="W31" t="str">
        <f>'[1]Riket grafer'!W31</f>
        <v>First quarter</v>
      </c>
    </row>
    <row r="32" spans="22:26" x14ac:dyDescent="0.2">
      <c r="V32">
        <f>'[1]Riket grafer'!V32</f>
        <v>2002</v>
      </c>
      <c r="W32">
        <f>'[1]Riket grafer'!W32</f>
        <v>1</v>
      </c>
    </row>
    <row r="33" spans="22:24" x14ac:dyDescent="0.2">
      <c r="V33" t="str">
        <f>'[1]Riket grafer'!V33</f>
        <v>Last year</v>
      </c>
      <c r="W33" t="str">
        <f>'[1]Riket grafer'!W33</f>
        <v>Last quarter</v>
      </c>
    </row>
    <row r="34" spans="22:24" x14ac:dyDescent="0.2">
      <c r="V34" s="75">
        <f>'[1]Riket grafer'!V34</f>
        <v>2020</v>
      </c>
      <c r="W34" s="75">
        <f>'[1]Riket grafer'!W34</f>
        <v>3</v>
      </c>
      <c r="X34" s="25" t="s">
        <v>8</v>
      </c>
    </row>
    <row r="35" spans="22:24" x14ac:dyDescent="0.2">
      <c r="W35" s="75">
        <f>W15</f>
        <v>4</v>
      </c>
    </row>
    <row r="36" spans="22:24" x14ac:dyDescent="0.2">
      <c r="W36" s="75">
        <f>W16</f>
        <v>4</v>
      </c>
    </row>
    <row r="53" spans="3:12" x14ac:dyDescent="0.2">
      <c r="K53" s="25" t="str">
        <f>'[1]Riket grafer'!K53</f>
        <v>Headers</v>
      </c>
    </row>
    <row r="54" spans="3:12" x14ac:dyDescent="0.2">
      <c r="D54" t="str">
        <f>'[1]Riket grafer'!D54</f>
        <v>Omsättning</v>
      </c>
      <c r="E54" t="str">
        <f>'[1]Riket grafer'!E54</f>
        <v>förändring</v>
      </c>
      <c r="F54" s="25" t="str">
        <f>'[1]Riket grafer'!F54</f>
        <v>2020Q3</v>
      </c>
      <c r="G54" s="25" t="str">
        <f>'[1]Riket grafer'!G54</f>
        <v>2019Q3</v>
      </c>
      <c r="H54" s="25" t="str">
        <f>'[1]Riket grafer'!H54</f>
        <v>procentfördelning 2020Q3</v>
      </c>
      <c r="K54" t="str">
        <f>'[1]Riket grafer'!K54</f>
        <v>Omsättningsutveckling tredje kvartalet 2020</v>
      </c>
    </row>
    <row r="55" spans="3:12" x14ac:dyDescent="0.2">
      <c r="C55" t="str">
        <f>'[1]Riket grafer'!C55</f>
        <v>Central</v>
      </c>
      <c r="D55" t="str">
        <f>'[1]Riket grafer'!D55</f>
        <v>Mellan</v>
      </c>
      <c r="E55" s="24">
        <f>'[1]Riket grafer'!E55</f>
        <v>-0.20782662992870679</v>
      </c>
      <c r="F55" s="2">
        <f>'[1]Riket grafer'!F55</f>
        <v>986382239.32376909</v>
      </c>
      <c r="G55" s="2">
        <f>'[1]Riket grafer'!G55</f>
        <v>1245159552.9334667</v>
      </c>
      <c r="H55" s="22">
        <f>'[1]Riket grafer'!H55</f>
        <v>0.18186205609365672</v>
      </c>
      <c r="I55" s="77" t="str">
        <f>'[1]Riket grafer'!I55</f>
        <v>Mellansverige</v>
      </c>
      <c r="K55" s="2" t="str">
        <f>'[1]Riket grafer'!K55</f>
        <v>Tredje kvartalet 2020</v>
      </c>
      <c r="L55" s="2"/>
    </row>
    <row r="56" spans="3:12" x14ac:dyDescent="0.2">
      <c r="C56" t="str">
        <f>'[1]Riket grafer'!C56</f>
        <v>Northern</v>
      </c>
      <c r="D56" t="str">
        <f>'[1]Riket grafer'!D56</f>
        <v>Norra</v>
      </c>
      <c r="E56" s="24">
        <f>'[1]Riket grafer'!E56</f>
        <v>-0.18414858883608798</v>
      </c>
      <c r="F56" s="2">
        <f>'[1]Riket grafer'!F56</f>
        <v>532924122.87180263</v>
      </c>
      <c r="G56" s="2">
        <f>'[1]Riket grafer'!G56</f>
        <v>653212233.96736062</v>
      </c>
      <c r="H56" s="22">
        <f>'[1]Riket grafer'!H56</f>
        <v>9.8256713131634255E-2</v>
      </c>
      <c r="I56" s="77" t="str">
        <f>'[1]Riket grafer'!I56</f>
        <v>Norra Sverige</v>
      </c>
      <c r="K56" s="2" t="str">
        <f>'[1]Riket grafer'!K56</f>
        <v>2002-2020 (mkr)</v>
      </c>
      <c r="L56" s="2"/>
    </row>
    <row r="57" spans="3:12" x14ac:dyDescent="0.2">
      <c r="C57" t="str">
        <f>'[1]Riket grafer'!C57</f>
        <v>Stockholm</v>
      </c>
      <c r="D57" t="str">
        <f>'[1]Riket grafer'!D57</f>
        <v>Stockholm</v>
      </c>
      <c r="E57" s="24">
        <f>'[1]Riket grafer'!E57</f>
        <v>-0.20185902121547564</v>
      </c>
      <c r="F57" s="2">
        <f>'[1]Riket grafer'!F57</f>
        <v>1409250320.7900763</v>
      </c>
      <c r="G57" s="2">
        <f>'[1]Riket grafer'!G57</f>
        <v>1765665913.9795079</v>
      </c>
      <c r="H57" s="22">
        <f>'[1]Riket grafer'!H57</f>
        <v>0.25982742862972869</v>
      </c>
      <c r="I57" s="77" t="str">
        <f>'[1]Riket grafer'!I57</f>
        <v>Stockholm</v>
      </c>
      <c r="K57" s="2"/>
      <c r="L57" s="2"/>
    </row>
    <row r="58" spans="3:12" x14ac:dyDescent="0.2">
      <c r="C58" t="str">
        <f>'[1]Riket grafer'!C58</f>
        <v>Southern</v>
      </c>
      <c r="D58" t="str">
        <f>'[1]Riket grafer'!D58</f>
        <v>Södra</v>
      </c>
      <c r="E58" s="24">
        <f>'[1]Riket grafer'!E58</f>
        <v>-0.19650431674194352</v>
      </c>
      <c r="F58" s="2">
        <f>'[1]Riket grafer'!F58</f>
        <v>907926246.12500644</v>
      </c>
      <c r="G58" s="2">
        <f>'[1]Riket grafer'!G58</f>
        <v>1129970284.8974862</v>
      </c>
      <c r="H58" s="22">
        <f>'[1]Riket grafer'!H58</f>
        <v>0.16739690489042874</v>
      </c>
      <c r="I58" s="77" t="str">
        <f>'[1]Riket grafer'!I58</f>
        <v>Södra Sverige</v>
      </c>
      <c r="K58" s="2"/>
      <c r="L58" s="2"/>
    </row>
    <row r="59" spans="3:12" x14ac:dyDescent="0.2">
      <c r="C59" t="str">
        <f>'[1]Riket grafer'!C59</f>
        <v>Western</v>
      </c>
      <c r="D59" t="str">
        <f>'[1]Riket grafer'!D59</f>
        <v>Västra</v>
      </c>
      <c r="E59" s="24">
        <f>'[1]Riket grafer'!E59</f>
        <v>-0.22816569274593976</v>
      </c>
      <c r="F59" s="2">
        <f>'[1]Riket grafer'!F59</f>
        <v>1587310579.6122112</v>
      </c>
      <c r="G59" s="2">
        <f>'[1]Riket grafer'!G59</f>
        <v>2056543178.6251571</v>
      </c>
      <c r="H59" s="22">
        <f>'[1]Riket grafer'!H59</f>
        <v>0.29265689725455152</v>
      </c>
      <c r="I59" s="77" t="str">
        <f>'[1]Riket grafer'!I59</f>
        <v>Västra Sverige</v>
      </c>
      <c r="K59" s="2"/>
      <c r="L59" s="2"/>
    </row>
    <row r="60" spans="3:12" x14ac:dyDescent="0.2">
      <c r="C60" t="str">
        <f>'[1]Riket grafer'!C60</f>
        <v>Total</v>
      </c>
      <c r="D60" t="str">
        <f>'[1]Riket grafer'!D60</f>
        <v>Totalt</v>
      </c>
      <c r="E60" s="24">
        <f>'[1]Riket grafer'!E60</f>
        <v>-0.2082690314166063</v>
      </c>
      <c r="F60" s="2">
        <f>'[1]Riket grafer'!F60</f>
        <v>5423793508.7228661</v>
      </c>
      <c r="G60" s="2">
        <f>'[1]Riket grafer'!G60</f>
        <v>6850551164.4029789</v>
      </c>
      <c r="H60" s="24">
        <f>'[1]Riket grafer'!H60</f>
        <v>1</v>
      </c>
      <c r="K60" s="2"/>
      <c r="L60" s="2"/>
    </row>
    <row r="62" spans="3:12" x14ac:dyDescent="0.2">
      <c r="C62">
        <f>'[1]Riket grafer'!C62</f>
        <v>2</v>
      </c>
      <c r="D62">
        <f>'[1]Riket grafer'!D62</f>
        <v>3</v>
      </c>
      <c r="E62">
        <f>'[1]Riket grafer'!E62</f>
        <v>4</v>
      </c>
      <c r="F62">
        <f>'[1]Riket grafer'!F62</f>
        <v>5</v>
      </c>
      <c r="G62">
        <f>'[1]Riket grafer'!G62</f>
        <v>6</v>
      </c>
      <c r="H62">
        <f>'[1]Riket grafer'!H62</f>
        <v>7</v>
      </c>
      <c r="I62">
        <f>'[1]Riket grafer'!I62</f>
        <v>8</v>
      </c>
    </row>
    <row r="63" spans="3:12" x14ac:dyDescent="0.2">
      <c r="C63" t="str">
        <f>'[1]Riket grafer'!C63</f>
        <v>Northern</v>
      </c>
      <c r="D63" t="str">
        <f>'[1]Riket grafer'!D63</f>
        <v>Norra</v>
      </c>
      <c r="E63" s="24">
        <f>'[1]Riket grafer'!E63</f>
        <v>-0.18414858883608798</v>
      </c>
      <c r="F63" s="2">
        <f>'[1]Riket grafer'!F63</f>
        <v>532924122.87180263</v>
      </c>
      <c r="G63" s="2">
        <f>'[1]Riket grafer'!G63</f>
        <v>653212233.96736062</v>
      </c>
      <c r="H63" s="22">
        <f>'[1]Riket grafer'!H63</f>
        <v>9.8256713131634255E-2</v>
      </c>
      <c r="I63" t="str">
        <f>'[1]Riket grafer'!I63</f>
        <v>Norra Sverige</v>
      </c>
    </row>
    <row r="64" spans="3:12" x14ac:dyDescent="0.2">
      <c r="C64" t="str">
        <f>'[1]Riket grafer'!C64</f>
        <v>Southern</v>
      </c>
      <c r="D64" t="str">
        <f>'[1]Riket grafer'!D64</f>
        <v>Södra</v>
      </c>
      <c r="E64" s="24">
        <f>'[1]Riket grafer'!E64</f>
        <v>-0.19650431674194352</v>
      </c>
      <c r="F64" s="2">
        <f>'[1]Riket grafer'!F64</f>
        <v>907926246.12500644</v>
      </c>
      <c r="G64" s="2">
        <f>'[1]Riket grafer'!G64</f>
        <v>1129970284.8974862</v>
      </c>
      <c r="H64" s="22">
        <f>'[1]Riket grafer'!H64</f>
        <v>0.16739690489042874</v>
      </c>
      <c r="I64" t="str">
        <f>'[1]Riket grafer'!I64</f>
        <v>Södra Sverige</v>
      </c>
    </row>
    <row r="65" spans="3:9" x14ac:dyDescent="0.2">
      <c r="C65" t="str">
        <f>'[1]Riket grafer'!C65</f>
        <v>Central</v>
      </c>
      <c r="D65" t="str">
        <f>'[1]Riket grafer'!D65</f>
        <v>Mellan</v>
      </c>
      <c r="E65" s="24">
        <f>'[1]Riket grafer'!E65</f>
        <v>-0.20782662992870679</v>
      </c>
      <c r="F65" s="2">
        <f>'[1]Riket grafer'!F65</f>
        <v>986382239.32376909</v>
      </c>
      <c r="G65" s="2">
        <f>'[1]Riket grafer'!G65</f>
        <v>1245159552.9334667</v>
      </c>
      <c r="H65" s="22">
        <f>'[1]Riket grafer'!H65</f>
        <v>0.18186205609365672</v>
      </c>
      <c r="I65" t="str">
        <f>'[1]Riket grafer'!I65</f>
        <v>Mellansverige</v>
      </c>
    </row>
    <row r="66" spans="3:9" x14ac:dyDescent="0.2">
      <c r="C66" t="str">
        <f>'[1]Riket grafer'!C66</f>
        <v>Stockholm</v>
      </c>
      <c r="D66" t="str">
        <f>'[1]Riket grafer'!D66</f>
        <v>Stockholm</v>
      </c>
      <c r="E66" s="24">
        <f>'[1]Riket grafer'!E66</f>
        <v>-0.20185902121547564</v>
      </c>
      <c r="F66" s="2">
        <f>'[1]Riket grafer'!F66</f>
        <v>1409250320.7900763</v>
      </c>
      <c r="G66" s="2">
        <f>'[1]Riket grafer'!G66</f>
        <v>1765665913.9795079</v>
      </c>
      <c r="H66" s="22">
        <f>'[1]Riket grafer'!H66</f>
        <v>0.25982742862972869</v>
      </c>
      <c r="I66" t="str">
        <f>'[1]Riket grafer'!I66</f>
        <v>Stockholm</v>
      </c>
    </row>
    <row r="67" spans="3:9" x14ac:dyDescent="0.2">
      <c r="C67" t="str">
        <f>'[1]Riket grafer'!C67</f>
        <v>Western</v>
      </c>
      <c r="D67" t="str">
        <f>'[1]Riket grafer'!D67</f>
        <v>Västra</v>
      </c>
      <c r="E67" s="24">
        <f>'[1]Riket grafer'!E67</f>
        <v>-0.22816569274593976</v>
      </c>
      <c r="F67" s="2">
        <f>'[1]Riket grafer'!F67</f>
        <v>1587310579.6122112</v>
      </c>
      <c r="G67" s="2">
        <f>'[1]Riket grafer'!G67</f>
        <v>2056543178.6251571</v>
      </c>
      <c r="H67" s="22">
        <f>'[1]Riket grafer'!H67</f>
        <v>0.29265689725455152</v>
      </c>
      <c r="I67" t="str">
        <f>'[1]Riket grafer'!I67</f>
        <v>Västra Sverige</v>
      </c>
    </row>
    <row r="68" spans="3:9" x14ac:dyDescent="0.2">
      <c r="C68" t="str">
        <f>'[1]Riket grafer'!C68</f>
        <v>Total</v>
      </c>
      <c r="D68" t="str">
        <f>'[1]Riket grafer'!D68</f>
        <v>Totalt</v>
      </c>
      <c r="E68" s="24">
        <f>'[1]Riket grafer'!E68</f>
        <v>-0.2082690314166063</v>
      </c>
      <c r="F68" s="2">
        <f>'[1]Riket grafer'!F68</f>
        <v>5423793508.7228661</v>
      </c>
      <c r="G68" s="2">
        <f>'[1]Riket grafer'!G68</f>
        <v>6850551164.4029789</v>
      </c>
      <c r="H68" s="22">
        <f>'[1]Riket grafer'!H68</f>
        <v>1</v>
      </c>
    </row>
  </sheetData>
  <dataValidations disablePrompts="1" count="1">
    <dataValidation type="whole" allowBlank="1" showInputMessage="1" showErrorMessage="1" sqref="W14:W16 W34:W36" xr:uid="{00000000-0002-0000-0100-000000000000}">
      <formula1>1</formula1>
      <formula2>4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zoomScaleNormal="100" workbookViewId="0">
      <selection activeCell="Q3" sqref="Q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00B050"/>
  </sheetPr>
  <dimension ref="A2:BU91"/>
  <sheetViews>
    <sheetView topLeftCell="A49" zoomScaleNormal="100" workbookViewId="0">
      <selection activeCell="Z71" sqref="Z71"/>
    </sheetView>
  </sheetViews>
  <sheetFormatPr defaultRowHeight="12.75" x14ac:dyDescent="0.2"/>
  <cols>
    <col min="2" max="2" width="5.28515625" customWidth="1"/>
    <col min="3" max="7" width="10.140625" customWidth="1"/>
    <col min="8" max="8" width="12.140625" customWidth="1"/>
    <col min="9" max="9" width="10.85546875" bestFit="1" customWidth="1"/>
  </cols>
  <sheetData>
    <row r="2" spans="9:73" x14ac:dyDescent="0.2">
      <c r="J2" s="14">
        <f>'[1]tjänsteområden grafer'!J2</f>
        <v>2005</v>
      </c>
      <c r="K2" s="14"/>
      <c r="L2" s="14"/>
      <c r="M2" s="14"/>
      <c r="N2" s="14">
        <f>'[1]tjänsteområden grafer'!N2</f>
        <v>2006</v>
      </c>
      <c r="O2" s="14"/>
      <c r="P2" s="14"/>
      <c r="Q2" s="14"/>
      <c r="R2" s="14">
        <f>'[1]tjänsteområden grafer'!R2</f>
        <v>2007</v>
      </c>
      <c r="S2" s="14"/>
      <c r="T2" s="14"/>
      <c r="U2" s="14"/>
      <c r="V2" s="14">
        <f>'[1]tjänsteområden grafer'!V2</f>
        <v>2008</v>
      </c>
      <c r="W2" s="14"/>
      <c r="X2" s="14"/>
      <c r="Y2" s="14"/>
      <c r="Z2" s="14">
        <f>'[1]tjänsteområden grafer'!Z2</f>
        <v>2009</v>
      </c>
      <c r="AA2" s="14"/>
      <c r="AB2" s="14"/>
      <c r="AC2" s="14"/>
      <c r="AD2" s="14">
        <f>'[1]tjänsteområden grafer'!AD2</f>
        <v>2010</v>
      </c>
      <c r="AE2" s="14"/>
      <c r="AF2" s="14"/>
      <c r="AG2" s="14"/>
      <c r="AH2" s="14">
        <f>'[1]tjänsteområden grafer'!AH2</f>
        <v>2011</v>
      </c>
      <c r="AI2" s="14"/>
      <c r="AJ2" s="14"/>
      <c r="AK2" s="14"/>
      <c r="AL2" s="14">
        <f>'[1]tjänsteområden grafer'!AL2</f>
        <v>2012</v>
      </c>
      <c r="AM2" s="14"/>
      <c r="AN2" s="14"/>
      <c r="AO2" s="14"/>
      <c r="AP2" s="14">
        <f>'[1]tjänsteområden grafer'!AP2</f>
        <v>2013</v>
      </c>
      <c r="AQ2" s="14"/>
      <c r="AR2" s="14"/>
      <c r="AS2" s="14"/>
      <c r="AT2" s="14">
        <f>'[1]tjänsteområden grafer'!AT2</f>
        <v>2014</v>
      </c>
      <c r="AX2" s="14">
        <f>'[1]tjänsteområden grafer'!AX2</f>
        <v>2015</v>
      </c>
      <c r="BB2" s="14">
        <f>'[1]tjänsteområden grafer'!BB2</f>
        <v>2016</v>
      </c>
      <c r="BF2" s="14">
        <f>'[1]tjänsteområden grafer'!BF2</f>
        <v>2017</v>
      </c>
      <c r="BJ2" s="14">
        <f>'[1]tjänsteområden grafer'!BJ2</f>
        <v>2018</v>
      </c>
      <c r="BN2" s="14">
        <f>'[1]tjänsteområden grafer'!BN2</f>
        <v>2019</v>
      </c>
      <c r="BR2" s="14">
        <f>'[1]tjänsteområden grafer'!BR2</f>
        <v>2020</v>
      </c>
    </row>
    <row r="3" spans="9:73" ht="3.75" customHeight="1" x14ac:dyDescent="0.2"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9:73" x14ac:dyDescent="0.2"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9:73" ht="12.75" customHeight="1" x14ac:dyDescent="0.2">
      <c r="J5" s="14">
        <f>'[1]tjänsteområden grafer'!J5</f>
        <v>1</v>
      </c>
      <c r="K5" s="14">
        <f>'[1]tjänsteområden grafer'!K5</f>
        <v>2</v>
      </c>
      <c r="L5" s="14">
        <f>'[1]tjänsteområden grafer'!L5</f>
        <v>3</v>
      </c>
      <c r="M5" s="14">
        <f>'[1]tjänsteområden grafer'!M5</f>
        <v>4</v>
      </c>
      <c r="N5" s="14">
        <f>'[1]tjänsteområden grafer'!N5</f>
        <v>1</v>
      </c>
      <c r="O5" s="14">
        <f>'[1]tjänsteområden grafer'!O5</f>
        <v>2</v>
      </c>
      <c r="P5" s="14">
        <f>'[1]tjänsteområden grafer'!P5</f>
        <v>3</v>
      </c>
      <c r="Q5" s="14">
        <f>'[1]tjänsteområden grafer'!Q5</f>
        <v>4</v>
      </c>
      <c r="R5" s="14">
        <f>'[1]tjänsteområden grafer'!R5</f>
        <v>1</v>
      </c>
      <c r="S5" s="14">
        <f>'[1]tjänsteområden grafer'!S5</f>
        <v>2</v>
      </c>
      <c r="T5" s="14">
        <f>'[1]tjänsteområden grafer'!T5</f>
        <v>3</v>
      </c>
      <c r="U5" s="14">
        <f>'[1]tjänsteområden grafer'!U5</f>
        <v>4</v>
      </c>
      <c r="V5" s="14">
        <f>'[1]tjänsteområden grafer'!V5</f>
        <v>1</v>
      </c>
      <c r="W5" s="14">
        <f>'[1]tjänsteområden grafer'!W5</f>
        <v>2</v>
      </c>
      <c r="X5" s="14">
        <f>'[1]tjänsteområden grafer'!X5</f>
        <v>3</v>
      </c>
      <c r="Y5" s="14">
        <f>'[1]tjänsteområden grafer'!Y5</f>
        <v>4</v>
      </c>
      <c r="Z5" s="14">
        <f>'[1]tjänsteområden grafer'!Z5</f>
        <v>1</v>
      </c>
      <c r="AA5" s="14">
        <f>'[1]tjänsteområden grafer'!AA5</f>
        <v>2</v>
      </c>
      <c r="AB5" s="14">
        <f>'[1]tjänsteområden grafer'!AB5</f>
        <v>3</v>
      </c>
      <c r="AC5" s="14">
        <f>'[1]tjänsteområden grafer'!AC5</f>
        <v>4</v>
      </c>
      <c r="AD5" s="14">
        <f>'[1]tjänsteområden grafer'!AD5</f>
        <v>1</v>
      </c>
      <c r="AE5" s="14">
        <f>'[1]tjänsteområden grafer'!AE5</f>
        <v>2</v>
      </c>
      <c r="AF5" s="14">
        <f>'[1]tjänsteområden grafer'!AF5</f>
        <v>3</v>
      </c>
      <c r="AG5" s="14">
        <f>'[1]tjänsteområden grafer'!AG5</f>
        <v>4</v>
      </c>
      <c r="AH5" s="14">
        <f>'[1]tjänsteområden grafer'!AH5</f>
        <v>1</v>
      </c>
      <c r="AI5" s="14">
        <f>'[1]tjänsteområden grafer'!AI5</f>
        <v>2</v>
      </c>
      <c r="AJ5" s="14">
        <f>'[1]tjänsteområden grafer'!AJ5</f>
        <v>3</v>
      </c>
      <c r="AK5" s="14">
        <f>'[1]tjänsteområden grafer'!AK5</f>
        <v>4</v>
      </c>
      <c r="AL5" s="14">
        <f>'[1]tjänsteområden grafer'!AL5</f>
        <v>1</v>
      </c>
      <c r="AM5" s="14">
        <f>'[1]tjänsteområden grafer'!AM5</f>
        <v>2</v>
      </c>
      <c r="AN5" s="14">
        <f>'[1]tjänsteområden grafer'!AN5</f>
        <v>3</v>
      </c>
      <c r="AO5" s="14">
        <f>'[1]tjänsteområden grafer'!AO5</f>
        <v>4</v>
      </c>
      <c r="AP5" s="14">
        <f>'[1]tjänsteområden grafer'!AP5</f>
        <v>1</v>
      </c>
      <c r="AQ5" s="14">
        <f>'[1]tjänsteområden grafer'!AQ5</f>
        <v>2</v>
      </c>
      <c r="AR5" s="14">
        <f>'[1]tjänsteområden grafer'!AR5</f>
        <v>3</v>
      </c>
      <c r="AS5" s="14">
        <f>'[1]tjänsteområden grafer'!AS5</f>
        <v>4</v>
      </c>
      <c r="AT5" s="14">
        <f>'[1]tjänsteområden grafer'!AT5</f>
        <v>1</v>
      </c>
      <c r="AU5" s="14">
        <f>'[1]tjänsteområden grafer'!AU5</f>
        <v>2</v>
      </c>
      <c r="AV5" s="14">
        <f>'[1]tjänsteområden grafer'!AV5</f>
        <v>3</v>
      </c>
      <c r="AW5" s="14">
        <f>'[1]tjänsteområden grafer'!AW5</f>
        <v>4</v>
      </c>
      <c r="AX5" s="14">
        <f>'[1]tjänsteområden grafer'!AX5</f>
        <v>1</v>
      </c>
      <c r="AY5" s="14">
        <f>'[1]tjänsteområden grafer'!AY5</f>
        <v>2</v>
      </c>
      <c r="AZ5" s="14">
        <f>'[1]tjänsteområden grafer'!AZ5</f>
        <v>3</v>
      </c>
      <c r="BA5" s="14">
        <f>'[1]tjänsteområden grafer'!BA5</f>
        <v>4</v>
      </c>
      <c r="BB5" s="14">
        <f>'[1]tjänsteområden grafer'!BB5</f>
        <v>1</v>
      </c>
      <c r="BC5" s="14">
        <f>'[1]tjänsteområden grafer'!BC5</f>
        <v>2</v>
      </c>
      <c r="BD5" s="14">
        <f>'[1]tjänsteområden grafer'!BD5</f>
        <v>3</v>
      </c>
      <c r="BE5" s="14">
        <f>'[1]tjänsteområden grafer'!BE5</f>
        <v>4</v>
      </c>
      <c r="BF5" s="14">
        <f>'[1]tjänsteområden grafer'!BF5</f>
        <v>1</v>
      </c>
      <c r="BG5" s="14">
        <f>'[1]tjänsteområden grafer'!BG5</f>
        <v>2</v>
      </c>
      <c r="BH5" s="14">
        <f>'[1]tjänsteområden grafer'!BH5</f>
        <v>3</v>
      </c>
      <c r="BI5" s="14">
        <f>'[1]tjänsteområden grafer'!BI5</f>
        <v>4</v>
      </c>
      <c r="BJ5" s="14">
        <f>'[1]tjänsteområden grafer'!BJ5</f>
        <v>1</v>
      </c>
      <c r="BK5" s="14">
        <f>'[1]tjänsteområden grafer'!BK5</f>
        <v>2</v>
      </c>
      <c r="BL5" s="14">
        <f>'[1]tjänsteområden grafer'!BL5</f>
        <v>3</v>
      </c>
      <c r="BM5" s="14">
        <f>'[1]tjänsteområden grafer'!BM5</f>
        <v>4</v>
      </c>
      <c r="BN5" s="14">
        <f>'[1]tjänsteområden grafer'!BN5</f>
        <v>1</v>
      </c>
      <c r="BO5" s="14">
        <f>'[1]tjänsteområden grafer'!BO5</f>
        <v>2</v>
      </c>
      <c r="BP5" s="14">
        <f>'[1]tjänsteområden grafer'!BP5</f>
        <v>3</v>
      </c>
      <c r="BQ5" s="14">
        <f>'[1]tjänsteområden grafer'!BQ5</f>
        <v>4</v>
      </c>
      <c r="BR5" s="14">
        <f>'[1]tjänsteområden grafer'!BR5</f>
        <v>1</v>
      </c>
      <c r="BS5" s="14">
        <f>'[1]tjänsteområden grafer'!BS5</f>
        <v>2</v>
      </c>
      <c r="BT5" s="14">
        <f>'[1]tjänsteområden grafer'!BT5</f>
        <v>3</v>
      </c>
      <c r="BU5" s="14">
        <f>'[1]tjänsteområden grafer'!BU5</f>
        <v>4</v>
      </c>
    </row>
    <row r="6" spans="9:73" x14ac:dyDescent="0.2">
      <c r="I6" t="str">
        <f>'[1]tjänsteområden grafer'!I6</f>
        <v>Omställning</v>
      </c>
      <c r="J6" s="21">
        <f>'[1]tjänsteområden grafer'!J6</f>
        <v>73.796436</v>
      </c>
      <c r="K6" s="21">
        <f>'[1]tjänsteområden grafer'!K6</f>
        <v>74.038903000000005</v>
      </c>
      <c r="L6" s="21">
        <f>'[1]tjänsteområden grafer'!L6</f>
        <v>52.079464999999999</v>
      </c>
      <c r="M6" s="21">
        <f>'[1]tjänsteområden grafer'!M6</f>
        <v>61.360441999999999</v>
      </c>
      <c r="N6" s="21">
        <f>'[1]tjänsteområden grafer'!N6</f>
        <v>33.388747000000002</v>
      </c>
      <c r="O6" s="21">
        <f>'[1]tjänsteområden grafer'!O6</f>
        <v>34.382292999999997</v>
      </c>
      <c r="P6" s="21">
        <f>'[1]tjänsteområden grafer'!P6</f>
        <v>74.497013999999993</v>
      </c>
      <c r="Q6" s="21">
        <f>'[1]tjänsteområden grafer'!Q6</f>
        <v>53.192132000000001</v>
      </c>
      <c r="R6" s="21">
        <f>'[1]tjänsteområden grafer'!R6</f>
        <v>42.860973000000001</v>
      </c>
      <c r="S6" s="21">
        <f>'[1]tjänsteområden grafer'!S6</f>
        <v>41.773614000000002</v>
      </c>
      <c r="T6" s="21">
        <f>'[1]tjänsteområden grafer'!T6</f>
        <v>32.227715000000003</v>
      </c>
      <c r="U6" s="21">
        <f>'[1]tjänsteområden grafer'!U6</f>
        <v>33.266328000000001</v>
      </c>
      <c r="V6" s="21">
        <f>'[1]tjänsteområden grafer'!V6</f>
        <v>30.836656000000001</v>
      </c>
      <c r="W6" s="21">
        <f>'[1]tjänsteområden grafer'!W6</f>
        <v>38.025812000000002</v>
      </c>
      <c r="X6" s="21">
        <f>'[1]tjänsteområden grafer'!X6</f>
        <v>30.147200000000002</v>
      </c>
      <c r="Y6" s="21">
        <f>'[1]tjänsteområden grafer'!Y6</f>
        <v>81.233580000000003</v>
      </c>
      <c r="Z6" s="21">
        <f>'[1]tjänsteområden grafer'!Z6</f>
        <v>220.42103700000001</v>
      </c>
      <c r="AA6" s="21">
        <f>'[1]tjänsteområden grafer'!AA6</f>
        <v>225.52056899999999</v>
      </c>
      <c r="AB6" s="21">
        <f>'[1]tjänsteområden grafer'!AB6</f>
        <v>137.662476</v>
      </c>
      <c r="AC6" s="21">
        <f>'[1]tjänsteområden grafer'!AC6</f>
        <v>178.12858800000001</v>
      </c>
      <c r="AD6" s="21">
        <f>'[1]tjänsteområden grafer'!AD6</f>
        <v>143.096856</v>
      </c>
      <c r="AE6" s="21">
        <f>'[1]tjänsteområden grafer'!AE6</f>
        <v>134.489396</v>
      </c>
      <c r="AF6" s="21">
        <f>'[1]tjänsteområden grafer'!AF6</f>
        <v>109.345235</v>
      </c>
      <c r="AG6" s="21">
        <f>'[1]tjänsteområden grafer'!AG6</f>
        <v>144.506101</v>
      </c>
      <c r="AH6" s="21">
        <f>'[1]tjänsteområden grafer'!AH6</f>
        <v>78.070652999999993</v>
      </c>
      <c r="AI6" s="21">
        <f>'[1]tjänsteområden grafer'!AI6</f>
        <v>50.476992000000003</v>
      </c>
      <c r="AJ6" s="21">
        <f>'[1]tjänsteområden grafer'!AJ6</f>
        <v>96.224884000000003</v>
      </c>
      <c r="AK6" s="21">
        <f>'[1]tjänsteområden grafer'!AK6</f>
        <v>106.77069</v>
      </c>
      <c r="AL6" s="21">
        <f>'[1]tjänsteområden grafer'!AL6</f>
        <v>95.140278030000005</v>
      </c>
      <c r="AM6" s="21">
        <f>'[1]tjänsteområden grafer'!AM6</f>
        <v>105.21208187000001</v>
      </c>
      <c r="AN6" s="21">
        <f>'[1]tjänsteområden grafer'!AN6</f>
        <v>96.405765000000002</v>
      </c>
      <c r="AO6" s="21">
        <f>'[1]tjänsteområden grafer'!AO6</f>
        <v>151.01663500000001</v>
      </c>
      <c r="AP6" s="21">
        <f>'[1]tjänsteområden grafer'!AP6</f>
        <v>201.56604769999998</v>
      </c>
      <c r="AQ6" s="21">
        <f>'[1]tjänsteområden grafer'!AQ6</f>
        <v>207.0058214</v>
      </c>
      <c r="AR6" s="21">
        <f>'[1]tjänsteområden grafer'!AR6</f>
        <v>147.00048856000001</v>
      </c>
      <c r="AS6" s="21">
        <f>'[1]tjänsteområden grafer'!AS6</f>
        <v>162.41246147100003</v>
      </c>
      <c r="AT6" s="21">
        <f>'[1]tjänsteområden grafer'!AT6</f>
        <v>149.77166642</v>
      </c>
      <c r="AU6" s="21">
        <f>'[1]tjänsteområden grafer'!AU6</f>
        <v>159.40340030000002</v>
      </c>
      <c r="AV6" s="21">
        <f>'[1]tjänsteområden grafer'!AV6</f>
        <v>138.44088543999999</v>
      </c>
      <c r="AW6" s="21">
        <f>'[1]tjänsteområden grafer'!AW6</f>
        <v>203.2429076</v>
      </c>
      <c r="AX6" s="21">
        <f>'[1]tjänsteområden grafer'!AX6</f>
        <v>220.62477899999999</v>
      </c>
      <c r="AY6" s="21">
        <f>'[1]tjänsteområden grafer'!AY6</f>
        <v>248.30763669000001</v>
      </c>
      <c r="AZ6" s="21">
        <f>'[1]tjänsteområden grafer'!AZ6</f>
        <v>218.53558371</v>
      </c>
      <c r="BA6" s="21">
        <f>'[1]tjänsteområden grafer'!BA6</f>
        <v>240.73191293000002</v>
      </c>
      <c r="BB6" s="21">
        <f>'[1]tjänsteområden grafer'!BB6</f>
        <v>293.94398993500101</v>
      </c>
      <c r="BC6" s="21">
        <f>'[1]tjänsteområden grafer'!BC6</f>
        <v>339.68845987999998</v>
      </c>
      <c r="BD6" s="21">
        <f>'[1]tjänsteområden grafer'!BD6</f>
        <v>322.61448404000004</v>
      </c>
      <c r="BE6" s="21">
        <f>'[1]tjänsteområden grafer'!BE6</f>
        <v>325.28487673998956</v>
      </c>
      <c r="BF6" s="21">
        <f>'[1]tjänsteområden grafer'!BF6</f>
        <v>350.02102854999993</v>
      </c>
      <c r="BG6" s="21">
        <f>'[1]tjänsteområden grafer'!BG6</f>
        <v>349.93168831249994</v>
      </c>
      <c r="BH6" s="21">
        <f>'[1]tjänsteområden grafer'!BH6</f>
        <v>321.24355256000001</v>
      </c>
      <c r="BI6" s="21">
        <f>'[1]tjänsteområden grafer'!BI6</f>
        <v>333.34801175000001</v>
      </c>
      <c r="BJ6" s="21">
        <f>'[1]tjänsteområden grafer'!BJ6</f>
        <v>310.83931458875003</v>
      </c>
      <c r="BK6" s="21">
        <f>'[1]tjänsteområden grafer'!BK6</f>
        <v>271.93497906499999</v>
      </c>
      <c r="BL6" s="21">
        <f>'[1]tjänsteområden grafer'!BL6</f>
        <v>224.39160509750002</v>
      </c>
      <c r="BM6" s="21">
        <f>'[1]tjänsteområden grafer'!BM6</f>
        <v>172.29487421749999</v>
      </c>
      <c r="BN6" s="21">
        <f>'[1]tjänsteområden grafer'!BN6</f>
        <v>92.947654514999982</v>
      </c>
      <c r="BO6" s="21">
        <f>'[1]tjänsteområden grafer'!BO6</f>
        <v>102.83655732000001</v>
      </c>
      <c r="BP6" s="21">
        <f>'[1]tjänsteområden grafer'!BP6</f>
        <v>85.38379757749999</v>
      </c>
      <c r="BQ6" s="21">
        <f>'[1]tjänsteområden grafer'!BQ6</f>
        <v>103.01321418999999</v>
      </c>
      <c r="BR6" s="21">
        <f>'[1]tjänsteområden grafer'!BR6</f>
        <v>118.74175965250001</v>
      </c>
      <c r="BS6" s="21">
        <f>'[1]tjänsteområden grafer'!BS6</f>
        <v>129.87665891</v>
      </c>
      <c r="BT6" s="21">
        <f>'[1]tjänsteområden grafer'!BT6</f>
        <v>141.06877237250001</v>
      </c>
      <c r="BU6" s="21"/>
    </row>
    <row r="7" spans="9:73" x14ac:dyDescent="0.2">
      <c r="I7" t="str">
        <f>'[1]tjänsteområden grafer'!I7</f>
        <v>Rekrytering</v>
      </c>
      <c r="J7" s="21">
        <f>'[1]tjänsteområden grafer'!J7</f>
        <v>62.715705</v>
      </c>
      <c r="K7" s="21">
        <f>'[1]tjänsteområden grafer'!K7</f>
        <v>83.184692999999996</v>
      </c>
      <c r="L7" s="21">
        <f>'[1]tjänsteområden grafer'!L7</f>
        <v>53.766097000000002</v>
      </c>
      <c r="M7" s="21">
        <f>'[1]tjänsteområden grafer'!M7</f>
        <v>95.979329000000007</v>
      </c>
      <c r="N7" s="21">
        <f>'[1]tjänsteområden grafer'!N7</f>
        <v>111.036772</v>
      </c>
      <c r="O7" s="21">
        <f>'[1]tjänsteområden grafer'!O7</f>
        <v>128.5378967</v>
      </c>
      <c r="P7" s="21">
        <f>'[1]tjänsteområden grafer'!P7</f>
        <v>97.276894999999996</v>
      </c>
      <c r="Q7" s="21">
        <f>'[1]tjänsteområden grafer'!Q7</f>
        <v>158.40577780000001</v>
      </c>
      <c r="R7" s="21">
        <f>'[1]tjänsteområden grafer'!R7</f>
        <v>162.31411700000001</v>
      </c>
      <c r="S7" s="21">
        <f>'[1]tjänsteområden grafer'!S7</f>
        <v>201.62087600000001</v>
      </c>
      <c r="T7" s="21">
        <f>'[1]tjänsteområden grafer'!T7</f>
        <v>157.998347</v>
      </c>
      <c r="U7" s="21">
        <f>'[1]tjänsteområden grafer'!U7</f>
        <v>230.41246799999999</v>
      </c>
      <c r="V7" s="21">
        <f>'[1]tjänsteområden grafer'!V7</f>
        <v>235.010761</v>
      </c>
      <c r="W7" s="21">
        <f>'[1]tjänsteområden grafer'!W7</f>
        <v>255.46374700000001</v>
      </c>
      <c r="X7" s="21">
        <f>'[1]tjänsteområden grafer'!X7</f>
        <v>163.00572199999999</v>
      </c>
      <c r="Y7" s="21">
        <f>'[1]tjänsteområden grafer'!Y7</f>
        <v>173.586277</v>
      </c>
      <c r="Z7" s="21">
        <f>'[1]tjänsteområden grafer'!Z7</f>
        <v>121.88171699999999</v>
      </c>
      <c r="AA7" s="21">
        <f>'[1]tjänsteområden grafer'!AA7</f>
        <v>109.432413</v>
      </c>
      <c r="AB7" s="21">
        <f>'[1]tjänsteområden grafer'!AB7</f>
        <v>80.871938</v>
      </c>
      <c r="AC7" s="21">
        <f>'[1]tjänsteområden grafer'!AC7</f>
        <v>138.69229000000001</v>
      </c>
      <c r="AD7" s="21">
        <f>'[1]tjänsteområden grafer'!AD7</f>
        <v>155.75611599999999</v>
      </c>
      <c r="AE7" s="21">
        <f>'[1]tjänsteområden grafer'!AE7</f>
        <v>178.70107100000001</v>
      </c>
      <c r="AF7" s="21">
        <f>'[1]tjänsteområden grafer'!AF7</f>
        <v>131.02130299999999</v>
      </c>
      <c r="AG7" s="21">
        <f>'[1]tjänsteområden grafer'!AG7</f>
        <v>213.82111699999999</v>
      </c>
      <c r="AH7" s="21">
        <f>'[1]tjänsteområden grafer'!AH7</f>
        <v>202.001721</v>
      </c>
      <c r="AI7" s="21">
        <f>'[1]tjänsteområden grafer'!AI7</f>
        <v>243.37342599999999</v>
      </c>
      <c r="AJ7" s="21">
        <f>'[1]tjänsteområden grafer'!AJ7</f>
        <v>161.99089900000001</v>
      </c>
      <c r="AK7" s="21">
        <f>'[1]tjänsteområden grafer'!AK7</f>
        <v>211.21101300000001</v>
      </c>
      <c r="AL7" s="21">
        <f>'[1]tjänsteområden grafer'!AL7</f>
        <v>179.48303395999997</v>
      </c>
      <c r="AM7" s="21">
        <f>'[1]tjänsteområden grafer'!AM7</f>
        <v>213.11984511000003</v>
      </c>
      <c r="AN7" s="21">
        <f>'[1]tjänsteområden grafer'!AN7</f>
        <v>130.771411</v>
      </c>
      <c r="AO7" s="21">
        <f>'[1]tjänsteområden grafer'!AO7</f>
        <v>173.74927</v>
      </c>
      <c r="AP7" s="21">
        <f>'[1]tjänsteområden grafer'!AP7</f>
        <v>163.25130899999999</v>
      </c>
      <c r="AQ7" s="21">
        <f>'[1]tjänsteområden grafer'!AQ7</f>
        <v>165.61602300000001</v>
      </c>
      <c r="AR7" s="21">
        <f>'[1]tjänsteområden grafer'!AR7</f>
        <v>109.20984766000001</v>
      </c>
      <c r="AS7" s="21">
        <f>'[1]tjänsteområden grafer'!AS7</f>
        <v>160.06854364999998</v>
      </c>
      <c r="AT7" s="21">
        <f>'[1]tjänsteområden grafer'!AT7</f>
        <v>140.96651548</v>
      </c>
      <c r="AU7" s="21">
        <f>'[1]tjänsteområden grafer'!AU7</f>
        <v>165.96714741000002</v>
      </c>
      <c r="AV7" s="21">
        <f>'[1]tjänsteområden grafer'!AV7</f>
        <v>111.72462133569992</v>
      </c>
      <c r="AW7" s="21">
        <f>'[1]tjänsteområden grafer'!AW7</f>
        <v>169.55582441999999</v>
      </c>
      <c r="AX7" s="21">
        <f>'[1]tjänsteområden grafer'!AX7</f>
        <v>178.40250432000002</v>
      </c>
      <c r="AY7" s="21">
        <f>'[1]tjänsteområden grafer'!AY7</f>
        <v>224.90949015999999</v>
      </c>
      <c r="AZ7" s="21">
        <f>'[1]tjänsteområden grafer'!AZ7</f>
        <v>145.32911359460002</v>
      </c>
      <c r="BA7" s="21">
        <f>'[1]tjänsteområden grafer'!BA7</f>
        <v>231.67217764452707</v>
      </c>
      <c r="BB7" s="21">
        <f>'[1]tjänsteområden grafer'!BB7</f>
        <v>211.07128916302639</v>
      </c>
      <c r="BC7" s="21">
        <f>'[1]tjänsteområden grafer'!BC7</f>
        <v>266.22245830162939</v>
      </c>
      <c r="BD7" s="21">
        <f>'[1]tjänsteområden grafer'!BD7</f>
        <v>186.06388399670951</v>
      </c>
      <c r="BE7" s="21">
        <f>'[1]tjänsteområden grafer'!BE7</f>
        <v>262.57044040916685</v>
      </c>
      <c r="BF7" s="21">
        <f>'[1]tjänsteområden grafer'!BF7</f>
        <v>256.69142164790975</v>
      </c>
      <c r="BG7" s="21">
        <f>'[1]tjänsteområden grafer'!BG7</f>
        <v>285.2629063397095</v>
      </c>
      <c r="BH7" s="21">
        <f>'[1]tjänsteområden grafer'!BH7</f>
        <v>211.15854511960001</v>
      </c>
      <c r="BI7" s="21">
        <f>'[1]tjänsteområden grafer'!BI7</f>
        <v>302.19754662770004</v>
      </c>
      <c r="BJ7" s="21">
        <f>'[1]tjänsteområden grafer'!BJ7</f>
        <v>270.0625692113</v>
      </c>
      <c r="BK7" s="21">
        <f>'[1]tjänsteområden grafer'!BK7</f>
        <v>303.97449898029998</v>
      </c>
      <c r="BL7" s="21">
        <f>'[1]tjänsteområden grafer'!BL7</f>
        <v>207.58592941799998</v>
      </c>
      <c r="BM7" s="21">
        <f>'[1]tjänsteområden grafer'!BM7</f>
        <v>285.96268320080003</v>
      </c>
      <c r="BN7" s="21">
        <f>'[1]tjänsteområden grafer'!BN7</f>
        <v>267.19555347189998</v>
      </c>
      <c r="BO7" s="21">
        <f>'[1]tjänsteområden grafer'!BO7</f>
        <v>264.81619931899996</v>
      </c>
      <c r="BP7" s="21">
        <f>'[1]tjänsteområden grafer'!BP7</f>
        <v>178.95682931799999</v>
      </c>
      <c r="BQ7" s="21">
        <f>'[1]tjänsteområden grafer'!BQ7</f>
        <v>244.22424432968</v>
      </c>
      <c r="BR7" s="21">
        <f>'[1]tjänsteområden grafer'!BR7</f>
        <v>185.68030976679998</v>
      </c>
      <c r="BS7" s="21">
        <f>'[1]tjänsteområden grafer'!BS7</f>
        <v>131.50844276309999</v>
      </c>
      <c r="BT7" s="21">
        <f>'[1]tjänsteområden grafer'!BT7</f>
        <v>134.42158773</v>
      </c>
      <c r="BU7" s="21"/>
    </row>
    <row r="8" spans="9:73" x14ac:dyDescent="0.2">
      <c r="I8" t="str">
        <f>'[1]tjänsteområden grafer'!I8</f>
        <v>Totalt</v>
      </c>
      <c r="J8" s="21">
        <f>'[1]tjänsteområden grafer'!J8</f>
        <v>136.51214099999999</v>
      </c>
      <c r="K8" s="21">
        <f>'[1]tjänsteområden grafer'!K8</f>
        <v>157.22359599999999</v>
      </c>
      <c r="L8" s="21">
        <f>'[1]tjänsteområden grafer'!L8</f>
        <v>105.845562</v>
      </c>
      <c r="M8" s="21">
        <f>'[1]tjänsteområden grafer'!M8</f>
        <v>157.33977100000001</v>
      </c>
      <c r="N8" s="21">
        <f>'[1]tjänsteområden grafer'!N8</f>
        <v>144.42551900000001</v>
      </c>
      <c r="O8" s="21">
        <f>'[1]tjänsteområden grafer'!O8</f>
        <v>162.92018970000001</v>
      </c>
      <c r="P8" s="21">
        <f>'[1]tjänsteområden grafer'!P8</f>
        <v>171.773909</v>
      </c>
      <c r="Q8" s="21">
        <f>'[1]tjänsteområden grafer'!Q8</f>
        <v>211.59790980000002</v>
      </c>
      <c r="R8" s="21">
        <f>'[1]tjänsteområden grafer'!R8</f>
        <v>205.17509000000001</v>
      </c>
      <c r="S8" s="21">
        <f>'[1]tjänsteområden grafer'!S8</f>
        <v>243.39449000000002</v>
      </c>
      <c r="T8" s="21">
        <f>'[1]tjänsteområden grafer'!T8</f>
        <v>190.22606200000001</v>
      </c>
      <c r="U8" s="21">
        <f>'[1]tjänsteområden grafer'!U8</f>
        <v>263.67879599999998</v>
      </c>
      <c r="V8" s="21">
        <f>'[1]tjänsteområden grafer'!V8</f>
        <v>265.84741700000001</v>
      </c>
      <c r="W8" s="21">
        <f>'[1]tjänsteområden grafer'!W8</f>
        <v>293.48955899999999</v>
      </c>
      <c r="X8" s="21">
        <f>'[1]tjänsteområden grafer'!X8</f>
        <v>193.15292199999999</v>
      </c>
      <c r="Y8" s="21">
        <f>'[1]tjänsteområden grafer'!Y8</f>
        <v>254.81985700000001</v>
      </c>
      <c r="Z8" s="21">
        <f>'[1]tjänsteområden grafer'!Z8</f>
        <v>342.30275399999999</v>
      </c>
      <c r="AA8" s="21">
        <f>'[1]tjänsteområden grafer'!AA8</f>
        <v>334.95298200000002</v>
      </c>
      <c r="AB8" s="21">
        <f>'[1]tjänsteområden grafer'!AB8</f>
        <v>218.534414</v>
      </c>
      <c r="AC8" s="21">
        <f>'[1]tjänsteområden grafer'!AC8</f>
        <v>316.82087799999999</v>
      </c>
      <c r="AD8" s="21">
        <f>'[1]tjänsteområden grafer'!AD8</f>
        <v>298.85297200000002</v>
      </c>
      <c r="AE8" s="21">
        <f>'[1]tjänsteområden grafer'!AE8</f>
        <v>313.19046700000001</v>
      </c>
      <c r="AF8" s="21">
        <f>'[1]tjänsteområden grafer'!AF8</f>
        <v>240.36653799999999</v>
      </c>
      <c r="AG8" s="21">
        <f>'[1]tjänsteområden grafer'!AG8</f>
        <v>358.32721800000002</v>
      </c>
      <c r="AH8" s="21">
        <f>'[1]tjänsteområden grafer'!AH8</f>
        <v>280.07237399999997</v>
      </c>
      <c r="AI8" s="21">
        <f>'[1]tjänsteområden grafer'!AI8</f>
        <v>293.85041799999999</v>
      </c>
      <c r="AJ8" s="21">
        <f>'[1]tjänsteområden grafer'!AJ8</f>
        <v>258.21578299999999</v>
      </c>
      <c r="AK8" s="21">
        <f>'[1]tjänsteområden grafer'!AK8</f>
        <v>317.98170300000004</v>
      </c>
      <c r="AL8" s="21">
        <f>'[1]tjänsteområden grafer'!AL8</f>
        <v>274.62331198999999</v>
      </c>
      <c r="AM8" s="21">
        <f>'[1]tjänsteområden grafer'!AM8</f>
        <v>318.33192698000005</v>
      </c>
      <c r="AN8" s="21">
        <f>'[1]tjänsteområden grafer'!AN8</f>
        <v>227.177176</v>
      </c>
      <c r="AO8" s="21">
        <f>'[1]tjänsteområden grafer'!AO8</f>
        <v>324.76590499999998</v>
      </c>
      <c r="AP8" s="21">
        <f>'[1]tjänsteområden grafer'!AP8</f>
        <v>364.8173567</v>
      </c>
      <c r="AQ8" s="21">
        <f>'[1]tjänsteområden grafer'!AQ8</f>
        <v>372.62184439999999</v>
      </c>
      <c r="AR8" s="21"/>
      <c r="AS8" s="21"/>
      <c r="AT8" s="21">
        <f>'[1]tjänsteområden grafer'!AT8</f>
        <v>0</v>
      </c>
      <c r="AU8" s="21">
        <f>'[1]tjänsteområden grafer'!AU8</f>
        <v>0</v>
      </c>
      <c r="AV8" s="21">
        <f>'[1]tjänsteområden grafer'!AV8</f>
        <v>0</v>
      </c>
      <c r="AW8" s="21">
        <f>'[1]tjänsteområden grafer'!AW8</f>
        <v>0</v>
      </c>
      <c r="AX8" s="21">
        <f>'[1]tjänsteområden grafer'!AX8</f>
        <v>0</v>
      </c>
      <c r="AY8" s="21">
        <f>'[1]tjänsteområden grafer'!AY8</f>
        <v>0</v>
      </c>
      <c r="AZ8" s="21">
        <f>'[1]tjänsteområden grafer'!AZ8</f>
        <v>0</v>
      </c>
      <c r="BA8" s="21">
        <f>'[1]tjänsteområden grafer'!BA8</f>
        <v>0</v>
      </c>
      <c r="BB8" s="21">
        <f>'[1]tjänsteområden grafer'!BB8</f>
        <v>0</v>
      </c>
      <c r="BC8" s="21">
        <f>'[1]tjänsteområden grafer'!BC8</f>
        <v>0</v>
      </c>
      <c r="BD8" s="21">
        <f>'[1]tjänsteområden grafer'!BD8</f>
        <v>0</v>
      </c>
      <c r="BE8" s="21">
        <f>'[1]tjänsteområden grafer'!BE8</f>
        <v>0</v>
      </c>
      <c r="BF8" s="21">
        <f>'[1]tjänsteområden grafer'!BF8</f>
        <v>0</v>
      </c>
      <c r="BG8" s="21">
        <f>'[1]tjänsteområden grafer'!BG8</f>
        <v>0</v>
      </c>
      <c r="BH8" s="21">
        <f>'[1]tjänsteområden grafer'!BH8</f>
        <v>0</v>
      </c>
      <c r="BI8" s="21">
        <f>'[1]tjänsteområden grafer'!BI8</f>
        <v>0</v>
      </c>
      <c r="BJ8" s="21">
        <f>'[1]tjänsteområden grafer'!BJ8</f>
        <v>0</v>
      </c>
      <c r="BK8" s="21">
        <f>'[1]tjänsteområden grafer'!BK8</f>
        <v>0</v>
      </c>
      <c r="BL8" s="21">
        <f>'[1]tjänsteområden grafer'!BL8</f>
        <v>0</v>
      </c>
      <c r="BM8" s="21">
        <f>'[1]tjänsteområden grafer'!BM8</f>
        <v>0</v>
      </c>
      <c r="BN8" s="21">
        <f>'[1]tjänsteområden grafer'!BN8</f>
        <v>0</v>
      </c>
      <c r="BO8" s="21">
        <f>'[1]tjänsteområden grafer'!BO8</f>
        <v>0</v>
      </c>
      <c r="BP8" s="21">
        <f>'[1]tjänsteområden grafer'!BP8</f>
        <v>0</v>
      </c>
      <c r="BQ8" s="21">
        <f>'[1]tjänsteområden grafer'!BQ8</f>
        <v>0</v>
      </c>
      <c r="BR8" s="21">
        <f>'[1]tjänsteområden grafer'!BR8</f>
        <v>0</v>
      </c>
      <c r="BS8" s="21">
        <f>'[1]tjänsteområden grafer'!BS8</f>
        <v>0</v>
      </c>
      <c r="BT8" s="21">
        <f>'[1]tjänsteområden grafer'!BT8</f>
        <v>0</v>
      </c>
      <c r="BU8" s="21"/>
    </row>
    <row r="9" spans="9:73" x14ac:dyDescent="0.2">
      <c r="I9" s="75"/>
      <c r="J9" s="75"/>
      <c r="K9" s="75"/>
      <c r="L9" s="75"/>
      <c r="M9" s="107">
        <f>'[1]tjänsteområden grafer'!M9</f>
        <v>261.27524600000004</v>
      </c>
      <c r="N9" s="75"/>
      <c r="O9" s="75"/>
      <c r="P9" s="75"/>
      <c r="Q9" s="107">
        <f>'[1]tjänsteområden grafer'!Q9</f>
        <v>195.46018599999999</v>
      </c>
      <c r="R9" s="75"/>
      <c r="S9" s="75"/>
      <c r="T9" s="75"/>
      <c r="U9" s="107">
        <f>'[1]tjänsteområden grafer'!U9</f>
        <v>150.12863000000002</v>
      </c>
      <c r="V9" s="75"/>
      <c r="W9" s="75"/>
      <c r="X9" s="75"/>
      <c r="Y9" s="107">
        <f>'[1]tjänsteområden grafer'!Y9</f>
        <v>180.24324799999999</v>
      </c>
      <c r="Z9" s="75"/>
      <c r="AA9" s="75"/>
      <c r="AB9" s="75"/>
      <c r="AC9" s="107">
        <f>'[1]tjänsteområden grafer'!AC9</f>
        <v>761.7326700000001</v>
      </c>
      <c r="AD9" s="75"/>
      <c r="AE9" s="75"/>
      <c r="AF9" s="75"/>
      <c r="AG9" s="107">
        <f>'[1]tjänsteområden grafer'!AG9</f>
        <v>531.43758800000001</v>
      </c>
      <c r="AH9" s="75"/>
      <c r="AI9" s="75"/>
      <c r="AJ9" s="75"/>
      <c r="AK9" s="107">
        <f>'[1]tjänsteområden grafer'!AK9</f>
        <v>331.54321900000002</v>
      </c>
      <c r="AL9" s="75"/>
      <c r="AM9" s="75"/>
      <c r="AN9" s="75"/>
      <c r="AO9" s="107"/>
      <c r="AP9" s="75"/>
      <c r="AQ9" s="75"/>
      <c r="AR9" s="75"/>
      <c r="AS9" s="107"/>
    </row>
    <row r="10" spans="9:73" ht="3.75" customHeight="1" x14ac:dyDescent="0.2">
      <c r="I10" s="75"/>
      <c r="J10" s="75"/>
      <c r="K10" s="75"/>
      <c r="L10" s="75"/>
      <c r="M10" s="107"/>
      <c r="N10" s="75"/>
      <c r="O10" s="75"/>
      <c r="P10" s="75"/>
      <c r="Q10" s="107"/>
      <c r="R10" s="75"/>
      <c r="S10" s="75"/>
      <c r="T10" s="75"/>
      <c r="U10" s="107"/>
      <c r="V10" s="75"/>
      <c r="W10" s="75"/>
      <c r="X10" s="75"/>
      <c r="Y10" s="107"/>
      <c r="Z10" s="75"/>
      <c r="AA10" s="75"/>
      <c r="AB10" s="75"/>
      <c r="AC10" s="107"/>
      <c r="AD10" s="75"/>
      <c r="AE10" s="75"/>
      <c r="AF10" s="75"/>
      <c r="AG10" s="107"/>
      <c r="AH10" s="75"/>
      <c r="AI10" s="75"/>
      <c r="AJ10" s="75"/>
      <c r="AK10" s="107"/>
      <c r="AL10" s="75"/>
      <c r="AM10" s="75"/>
      <c r="AN10" s="75"/>
      <c r="AO10" s="107"/>
      <c r="AP10" s="75"/>
      <c r="AQ10" s="75"/>
      <c r="AR10" s="75"/>
      <c r="AS10" s="107"/>
    </row>
    <row r="11" spans="9:73" x14ac:dyDescent="0.2">
      <c r="I11" s="75"/>
      <c r="J11" s="75"/>
      <c r="K11" s="75"/>
      <c r="L11" s="75"/>
      <c r="M11" s="107"/>
      <c r="N11" s="75"/>
      <c r="O11" s="75"/>
      <c r="P11" s="75"/>
      <c r="Q11" s="107"/>
      <c r="R11" s="75"/>
      <c r="S11" s="75"/>
      <c r="T11" s="75"/>
      <c r="U11" s="107"/>
      <c r="V11" s="75"/>
      <c r="W11" s="75"/>
      <c r="X11" s="75"/>
      <c r="Y11" s="107"/>
      <c r="Z11" s="75"/>
      <c r="AA11" s="75"/>
      <c r="AB11" s="75"/>
      <c r="AC11" s="107"/>
      <c r="AD11" s="75"/>
      <c r="AE11" s="75"/>
      <c r="AF11" s="75"/>
      <c r="AG11" s="107"/>
      <c r="AH11" s="75"/>
      <c r="AI11" s="75"/>
      <c r="AJ11" s="75"/>
      <c r="AK11" s="107"/>
      <c r="AL11" s="75"/>
      <c r="AM11" s="75"/>
      <c r="AN11" s="75"/>
      <c r="AO11" s="107"/>
      <c r="AP11" s="75"/>
      <c r="AQ11" s="75"/>
      <c r="AR11" s="75"/>
      <c r="AS11" s="107"/>
    </row>
    <row r="12" spans="9:73" ht="12.75" customHeight="1" x14ac:dyDescent="0.2">
      <c r="I12" s="75"/>
      <c r="J12" s="75"/>
      <c r="K12" s="75"/>
      <c r="L12" s="75"/>
      <c r="M12" s="107">
        <f>'[1]tjänsteområden grafer'!M12</f>
        <v>295.645824</v>
      </c>
      <c r="N12" s="75"/>
      <c r="O12" s="75"/>
      <c r="P12" s="75"/>
      <c r="Q12" s="107">
        <f>'[1]tjänsteområden grafer'!Q12</f>
        <v>495.2573415</v>
      </c>
      <c r="R12" s="75"/>
      <c r="S12" s="75"/>
      <c r="T12" s="75"/>
      <c r="U12" s="107">
        <f>'[1]tjänsteområden grafer'!U12</f>
        <v>752.34580799999992</v>
      </c>
      <c r="V12" s="75"/>
      <c r="W12" s="75"/>
      <c r="X12" s="75"/>
      <c r="Y12" s="107">
        <f>'[1]tjänsteområden grafer'!Y12</f>
        <v>827.066507</v>
      </c>
      <c r="Z12" s="75"/>
      <c r="AA12" s="75"/>
      <c r="AB12" s="75"/>
      <c r="AC12" s="107">
        <f>'[1]tjänsteområden grafer'!AC12</f>
        <v>450.87835799999999</v>
      </c>
      <c r="AD12" s="75"/>
      <c r="AE12" s="75"/>
      <c r="AF12" s="75"/>
      <c r="AG12" s="107">
        <f>'[1]tjänsteområden grafer'!AG12</f>
        <v>679.29960699999992</v>
      </c>
      <c r="AH12" s="75"/>
      <c r="AI12" s="75"/>
      <c r="AJ12" s="75"/>
      <c r="AK12" s="107">
        <f>'[1]tjänsteområden grafer'!AK12</f>
        <v>818.57705899999996</v>
      </c>
      <c r="AL12" s="75"/>
      <c r="AM12" s="75"/>
      <c r="AN12" s="75"/>
      <c r="AO12" s="107">
        <f>'[1]tjänsteområden grafer'!AO12</f>
        <v>697.12356006999994</v>
      </c>
      <c r="AP12" s="75"/>
      <c r="AQ12" s="75"/>
      <c r="AR12" s="75"/>
      <c r="AS12" s="107">
        <f>'[1]tjänsteområden grafer'!AS12</f>
        <v>382.51932557999999</v>
      </c>
    </row>
    <row r="17" spans="2:33" ht="3.75" customHeight="1" x14ac:dyDescent="0.2"/>
    <row r="19" spans="2:33" ht="12.75" customHeight="1" x14ac:dyDescent="0.2"/>
    <row r="20" spans="2:33" x14ac:dyDescent="0.2">
      <c r="AE20" t="str">
        <f>'[1]tjänsteområden grafer'!AE20</f>
        <v>First year</v>
      </c>
      <c r="AF20" t="str">
        <f>'[1]tjänsteområden grafer'!AF20</f>
        <v>First quarter</v>
      </c>
    </row>
    <row r="21" spans="2:33" x14ac:dyDescent="0.2">
      <c r="AE21">
        <f>'[1]tjänsteområden grafer'!AE21</f>
        <v>2007</v>
      </c>
      <c r="AF21">
        <f>'[1]tjänsteområden grafer'!AF21</f>
        <v>1</v>
      </c>
    </row>
    <row r="22" spans="2:33" x14ac:dyDescent="0.2">
      <c r="AE22" t="str">
        <f>'[1]tjänsteområden grafer'!AE22</f>
        <v>Last year</v>
      </c>
      <c r="AF22" t="str">
        <f>'[1]tjänsteområden grafer'!AF22</f>
        <v>Last quarter</v>
      </c>
    </row>
    <row r="23" spans="2:33" x14ac:dyDescent="0.2">
      <c r="AE23" s="75">
        <f>'[1]tjänsteområden grafer'!AE23</f>
        <v>2020</v>
      </c>
      <c r="AF23" s="75">
        <f>'[1]tjänsteområden grafer'!AF23</f>
        <v>3</v>
      </c>
      <c r="AG23" s="25" t="s">
        <v>8</v>
      </c>
    </row>
    <row r="24" spans="2:33" x14ac:dyDescent="0.2">
      <c r="AF24" s="75">
        <f>'Riket grafer data'!W35</f>
        <v>4</v>
      </c>
    </row>
    <row r="25" spans="2:33" x14ac:dyDescent="0.2">
      <c r="AF25" s="75">
        <f>'Riket grafer data'!W36</f>
        <v>4</v>
      </c>
    </row>
    <row r="28" spans="2:33" ht="13.5" thickBot="1" x14ac:dyDescent="0.25">
      <c r="B28" t="str">
        <f>'[1]tjänsteområden grafer'!B28</f>
        <v>omsättning 2019</v>
      </c>
    </row>
    <row r="29" spans="2:33" x14ac:dyDescent="0.2">
      <c r="B29" s="66" t="str">
        <f>'[1]tjänsteområden grafer'!B29</f>
        <v>Kv 1</v>
      </c>
      <c r="C29" s="67">
        <f>'[1]tjänsteområden grafer'!C29</f>
        <v>362.67545367000002</v>
      </c>
      <c r="D29" s="67">
        <f>'[1]tjänsteområden grafer'!D29</f>
        <v>92.947654514999982</v>
      </c>
      <c r="E29" s="67">
        <f>'[1]tjänsteområden grafer'!E29</f>
        <v>267.19555347189998</v>
      </c>
      <c r="F29" s="67">
        <f>'[1]tjänsteområden grafer'!F29</f>
        <v>6573.5427047492922</v>
      </c>
      <c r="G29" s="68">
        <f>'[1]tjänsteområden grafer'!G29</f>
        <v>7296.3613664061932</v>
      </c>
    </row>
    <row r="30" spans="2:33" x14ac:dyDescent="0.2">
      <c r="B30" s="69" t="str">
        <f>'[1]tjänsteområden grafer'!B30</f>
        <v>Kv 2</v>
      </c>
      <c r="C30" s="3">
        <f>'[1]tjänsteområden grafer'!C30</f>
        <v>394.49934585</v>
      </c>
      <c r="D30" s="3">
        <f>'[1]tjänsteområden grafer'!D30</f>
        <v>102.83655732000001</v>
      </c>
      <c r="E30" s="3">
        <f>'[1]tjänsteområden grafer'!E30</f>
        <v>264.81619931899996</v>
      </c>
      <c r="F30" s="3">
        <f>'[1]tjänsteområden grafer'!F30</f>
        <v>6776.7111118925313</v>
      </c>
      <c r="G30" s="70">
        <f>'[1]tjänsteområden grafer'!G30</f>
        <v>7538.8632143815321</v>
      </c>
    </row>
    <row r="31" spans="2:33" x14ac:dyDescent="0.2">
      <c r="B31" s="69" t="str">
        <f>'[1]tjänsteområden grafer'!B31</f>
        <v>Kv 3</v>
      </c>
      <c r="C31" s="3">
        <f>'[1]tjänsteområden grafer'!C31</f>
        <v>272.19303391999989</v>
      </c>
      <c r="D31" s="3">
        <f>'[1]tjänsteområden grafer'!D31</f>
        <v>85.38379757749999</v>
      </c>
      <c r="E31" s="3">
        <f>'[1]tjänsteområden grafer'!E31</f>
        <v>178.95682931799999</v>
      </c>
      <c r="F31" s="3">
        <f>'[1]tjänsteområden grafer'!F31</f>
        <v>6314.017503587479</v>
      </c>
      <c r="G31" s="70">
        <f>'[1]tjänsteområden grafer'!G31</f>
        <v>6850.5511644029793</v>
      </c>
    </row>
    <row r="32" spans="2:33" ht="13.5" thickBot="1" x14ac:dyDescent="0.25">
      <c r="B32" s="71" t="str">
        <f>'[1]tjänsteområden grafer'!B32</f>
        <v>Kv 4</v>
      </c>
      <c r="C32" s="72">
        <f>'[1]tjänsteområden grafer'!C32</f>
        <v>297.49756098</v>
      </c>
      <c r="D32" s="72">
        <f>'[1]tjänsteområden grafer'!D32</f>
        <v>103.01321418999999</v>
      </c>
      <c r="E32" s="72">
        <f>'[1]tjänsteområden grafer'!E32</f>
        <v>244.22424432968</v>
      </c>
      <c r="F32" s="72">
        <f>'[1]tjänsteområden grafer'!F32</f>
        <v>6222.9433431064053</v>
      </c>
      <c r="G32" s="73">
        <f>'[1]tjänsteområden grafer'!G32</f>
        <v>6867.6783626060842</v>
      </c>
    </row>
    <row r="33" spans="1:13" x14ac:dyDescent="0.2">
      <c r="B33" s="25" t="s">
        <v>13</v>
      </c>
      <c r="C33">
        <f>SUM(C29:C32)</f>
        <v>1326.86539442</v>
      </c>
      <c r="D33">
        <f t="shared" ref="D33:G33" si="0">SUM(D29:D32)</f>
        <v>384.18122360249998</v>
      </c>
      <c r="E33">
        <f t="shared" si="0"/>
        <v>955.19282643857991</v>
      </c>
      <c r="F33">
        <f t="shared" si="0"/>
        <v>25887.214663335708</v>
      </c>
      <c r="G33">
        <f t="shared" si="0"/>
        <v>28553.454107796788</v>
      </c>
    </row>
    <row r="35" spans="1:13" ht="13.5" thickBot="1" x14ac:dyDescent="0.25">
      <c r="C35" s="45">
        <f>'[1]tjänsteområden grafer'!C35</f>
        <v>5.912085975881947E-2</v>
      </c>
      <c r="D35" s="45">
        <f>'[1]tjänsteområden grafer'!D35</f>
        <v>2.6009244663467525E-2</v>
      </c>
      <c r="E35" s="45">
        <f>'[1]tjänsteområden grafer'!E35</f>
        <v>2.478368461369616E-2</v>
      </c>
      <c r="F35" s="45">
        <f>'[1]tjänsteområden grafer'!F35</f>
        <v>0.89008621096401674</v>
      </c>
      <c r="G35" s="45">
        <f>'[1]tjänsteområden grafer'!G35</f>
        <v>1</v>
      </c>
    </row>
    <row r="37" spans="1:13" x14ac:dyDescent="0.2">
      <c r="C37" t="str">
        <f>'[1]tjänsteområden grafer'!C37</f>
        <v>Outsourcing</v>
      </c>
      <c r="D37" t="str">
        <f>'[1]tjänsteområden grafer'!D37</f>
        <v>Outplacement</v>
      </c>
      <c r="E37" t="str">
        <f>'[1]tjänsteområden grafer'!E37</f>
        <v>Recruitment</v>
      </c>
      <c r="F37" t="str">
        <f>'[1]tjänsteområden grafer'!F37</f>
        <v>Staffing</v>
      </c>
    </row>
    <row r="39" spans="1:13" ht="13.5" thickBot="1" x14ac:dyDescent="0.25">
      <c r="M39" s="25" t="str">
        <f>'[1]tjänsteområden grafer'!M39</f>
        <v>Headers</v>
      </c>
    </row>
    <row r="40" spans="1:13" ht="18" x14ac:dyDescent="0.25">
      <c r="B40" s="130" t="str">
        <f>'[1]tjänsteområden grafer'!B40</f>
        <v>Omsättning per tjänsteområde 2020</v>
      </c>
      <c r="C40" s="131"/>
      <c r="D40" s="131"/>
      <c r="E40" s="131"/>
      <c r="F40" s="131"/>
      <c r="G40" s="132"/>
      <c r="M40" t="str">
        <f>'[1]tjänsteområden grafer'!M40</f>
        <v>2007-2020 (mkr)</v>
      </c>
    </row>
    <row r="41" spans="1:13" x14ac:dyDescent="0.2">
      <c r="A41" s="27"/>
      <c r="B41" s="26"/>
      <c r="C41" s="31" t="str">
        <f>'[1]tjänsteområden grafer'!C41</f>
        <v>Entreprenad</v>
      </c>
      <c r="D41" s="31" t="str">
        <f>'[1]tjänsteområden grafer'!D41</f>
        <v>Omställning</v>
      </c>
      <c r="E41" s="31" t="str">
        <f>'[1]tjänsteområden grafer'!E41</f>
        <v>Rekrytering</v>
      </c>
      <c r="F41" s="31" t="str">
        <f>'[1]tjänsteområden grafer'!F41</f>
        <v>Uthyrning</v>
      </c>
      <c r="G41" s="32" t="str">
        <f>'[1]tjänsteområden grafer'!G41</f>
        <v>Totalt</v>
      </c>
      <c r="M41" s="2" t="str">
        <f>'[1]tjänsteområden grafer'!M41</f>
        <v>Tredje kvartalet 2020</v>
      </c>
    </row>
    <row r="42" spans="1:13" x14ac:dyDescent="0.2">
      <c r="A42" s="27"/>
      <c r="B42" s="28"/>
      <c r="C42" s="29"/>
      <c r="D42" s="29"/>
      <c r="E42" s="29"/>
      <c r="F42" s="29"/>
      <c r="G42" s="30"/>
    </row>
    <row r="43" spans="1:13" x14ac:dyDescent="0.2">
      <c r="A43" s="27"/>
      <c r="B43" s="133" t="str">
        <f>'[1]tjänsteområden grafer'!B43</f>
        <v>Omsättning i urvalet, Mkr</v>
      </c>
      <c r="C43" s="134"/>
      <c r="D43" s="134"/>
      <c r="E43" s="134"/>
      <c r="F43" s="134"/>
      <c r="G43" s="135"/>
    </row>
    <row r="44" spans="1:13" ht="13.5" thickBot="1" x14ac:dyDescent="0.25">
      <c r="A44" s="27"/>
      <c r="B44" s="33" t="str">
        <f>'[1]tjänsteområden grafer'!B44</f>
        <v>Kv 1</v>
      </c>
      <c r="C44" s="34">
        <f>'[1]tjänsteområden grafer'!C44</f>
        <v>270.32759707999992</v>
      </c>
      <c r="D44" s="34">
        <f>'[1]tjänsteområden grafer'!D44</f>
        <v>118.74175965250001</v>
      </c>
      <c r="E44" s="34">
        <f>'[1]tjänsteområden grafer'!E44</f>
        <v>185.68030976679998</v>
      </c>
      <c r="F44" s="34">
        <f>'[1]tjänsteområden grafer'!F44</f>
        <v>5809.2929379661227</v>
      </c>
      <c r="G44" s="35">
        <f>'[1]tjänsteområden grafer'!G44</f>
        <v>6384.0426044654223</v>
      </c>
    </row>
    <row r="45" spans="1:13" ht="13.5" thickBot="1" x14ac:dyDescent="0.25">
      <c r="A45" s="27"/>
      <c r="B45" s="36" t="str">
        <f>'[1]tjänsteområden grafer'!B45</f>
        <v>Kv 2</v>
      </c>
      <c r="C45" s="34">
        <f>'[1]tjänsteområden grafer'!C45</f>
        <v>250.04887340000002</v>
      </c>
      <c r="D45" s="34">
        <f>'[1]tjänsteområden grafer'!D45</f>
        <v>129.87665891</v>
      </c>
      <c r="E45" s="34">
        <f>'[1]tjänsteområden grafer'!E45</f>
        <v>131.50844276309999</v>
      </c>
      <c r="F45" s="34">
        <f>'[1]tjänsteområden grafer'!F45</f>
        <v>5050.8667715580004</v>
      </c>
      <c r="G45" s="35">
        <f>'[1]tjänsteområden grafer'!G45</f>
        <v>5562.3007466311019</v>
      </c>
    </row>
    <row r="46" spans="1:13" ht="13.5" thickBot="1" x14ac:dyDescent="0.25">
      <c r="A46" s="27"/>
      <c r="B46" s="36" t="str">
        <f>'[1]tjänsteområden grafer'!B46</f>
        <v>Kv 3</v>
      </c>
      <c r="C46" s="34">
        <f>'[1]tjänsteområden grafer'!C46</f>
        <v>320.65933538999997</v>
      </c>
      <c r="D46" s="34">
        <f>'[1]tjänsteområden grafer'!D46</f>
        <v>141.06877237250001</v>
      </c>
      <c r="E46" s="34">
        <f>'[1]tjänsteområden grafer'!E46</f>
        <v>134.42158773</v>
      </c>
      <c r="F46" s="34">
        <f>'[1]tjänsteområden grafer'!F46</f>
        <v>4827.6438132303656</v>
      </c>
      <c r="G46" s="35">
        <f>'[1]tjänsteområden grafer'!G46</f>
        <v>5423.7935087228661</v>
      </c>
    </row>
    <row r="47" spans="1:13" ht="13.5" thickBot="1" x14ac:dyDescent="0.25">
      <c r="A47" s="27"/>
      <c r="B47" s="37" t="str">
        <f>'[1]tjänsteområden grafer'!B47</f>
        <v>Kv 4</v>
      </c>
      <c r="C47" s="34" t="str">
        <f>'[1]tjänsteområden grafer'!C47</f>
        <v/>
      </c>
      <c r="D47" s="34" t="str">
        <f>'[1]tjänsteområden grafer'!D47</f>
        <v/>
      </c>
      <c r="E47" s="34" t="str">
        <f>'[1]tjänsteområden grafer'!E47</f>
        <v/>
      </c>
      <c r="F47" s="34" t="str">
        <f>'[1]tjänsteområden grafer'!F47</f>
        <v/>
      </c>
      <c r="G47" s="35" t="str">
        <f>'[1]tjänsteområden grafer'!G47</f>
        <v/>
      </c>
    </row>
    <row r="48" spans="1:13" ht="13.5" thickBot="1" x14ac:dyDescent="0.25">
      <c r="A48" s="27"/>
      <c r="B48" s="38" t="str">
        <f>'[1]tjänsteområden grafer'!B48</f>
        <v>Ack.</v>
      </c>
      <c r="C48" s="39">
        <f>'[1]tjänsteområden grafer'!C48</f>
        <v>841.03580586999988</v>
      </c>
      <c r="D48" s="39">
        <f>'[1]tjänsteområden grafer'!D48</f>
        <v>389.68719093499999</v>
      </c>
      <c r="E48" s="39">
        <f>'[1]tjänsteområden grafer'!E48</f>
        <v>451.61034025989994</v>
      </c>
      <c r="F48" s="39">
        <f>'[1]tjänsteområden grafer'!F48</f>
        <v>15687.80352275449</v>
      </c>
      <c r="G48" s="39">
        <f>'[1]tjänsteområden grafer'!G48</f>
        <v>17370.136859819391</v>
      </c>
    </row>
    <row r="49" spans="1:10" x14ac:dyDescent="0.2">
      <c r="A49" s="27"/>
      <c r="B49" s="133" t="str">
        <f>'[1]tjänsteområden grafer'!B49</f>
        <v>Jämförelse mot 2019</v>
      </c>
      <c r="C49" s="134"/>
      <c r="D49" s="134"/>
      <c r="E49" s="134"/>
      <c r="F49" s="134"/>
      <c r="G49" s="135"/>
    </row>
    <row r="50" spans="1:10" ht="13.5" thickBot="1" x14ac:dyDescent="0.25">
      <c r="A50" s="27"/>
      <c r="B50" s="33" t="str">
        <f>'[1]tjänsteområden grafer'!B50</f>
        <v>Kv 1</v>
      </c>
      <c r="C50" s="45">
        <f>'[1]tjänsteområden grafer'!C50</f>
        <v>-0.25462946459571489</v>
      </c>
      <c r="D50" s="45">
        <f>'[1]tjänsteområden grafer'!D50</f>
        <v>0.27751216824236646</v>
      </c>
      <c r="E50" s="45">
        <f>'[1]tjänsteområden grafer'!E50</f>
        <v>-0.30507709670278133</v>
      </c>
      <c r="F50" s="45">
        <f>'[1]tjänsteområden grafer'!F50</f>
        <v>-0.11626147438443044</v>
      </c>
      <c r="G50" s="62">
        <f>'[1]tjänsteområden grafer'!G50</f>
        <v>-0.12503749692843563</v>
      </c>
    </row>
    <row r="51" spans="1:10" ht="13.5" thickBot="1" x14ac:dyDescent="0.25">
      <c r="A51" s="27"/>
      <c r="B51" s="36" t="str">
        <f>'[1]tjänsteområden grafer'!B51</f>
        <v>Kv 2</v>
      </c>
      <c r="C51" s="45">
        <f>'[1]tjänsteområden grafer'!C51</f>
        <v>-0.36616150056919033</v>
      </c>
      <c r="D51" s="45">
        <f>'[1]tjänsteområden grafer'!D51</f>
        <v>0.26294250113661805</v>
      </c>
      <c r="E51" s="45">
        <f>'[1]tjänsteområden grafer'!E51</f>
        <v>-0.5033972880009363</v>
      </c>
      <c r="F51" s="45">
        <f>'[1]tjänsteområden grafer'!F51</f>
        <v>-0.25467285115722671</v>
      </c>
      <c r="G51" s="62">
        <f>'[1]tjänsteområden grafer'!G51</f>
        <v>-0.2621830920051495</v>
      </c>
    </row>
    <row r="52" spans="1:10" ht="13.5" thickBot="1" x14ac:dyDescent="0.25">
      <c r="A52" s="27"/>
      <c r="B52" s="36" t="str">
        <f>'[1]tjänsteområden grafer'!B52</f>
        <v>Kv 3</v>
      </c>
      <c r="C52" s="45">
        <f>'[1]tjänsteområden grafer'!C52</f>
        <v>0.17805856664298317</v>
      </c>
      <c r="D52" s="45">
        <f>'[1]tjänsteområden grafer'!D52</f>
        <v>0.65217261793089776</v>
      </c>
      <c r="E52" s="45">
        <f>'[1]tjänsteområden grafer'!E52</f>
        <v>-0.24886025170273013</v>
      </c>
      <c r="F52" s="45">
        <f>'[1]tjänsteområden grafer'!F52</f>
        <v>-0.23540854765014355</v>
      </c>
      <c r="G52" s="62">
        <f>'[1]tjänsteområden grafer'!G52</f>
        <v>-0.20826903141660633</v>
      </c>
    </row>
    <row r="53" spans="1:10" ht="13.5" thickBot="1" x14ac:dyDescent="0.25">
      <c r="A53" s="27"/>
      <c r="B53" s="37" t="str">
        <f>'[1]tjänsteområden grafer'!B53</f>
        <v>Kv 4</v>
      </c>
      <c r="C53" s="45" t="str">
        <f>'[1]tjänsteområden grafer'!C53</f>
        <v/>
      </c>
      <c r="D53" s="45" t="str">
        <f>'[1]tjänsteområden grafer'!D53</f>
        <v/>
      </c>
      <c r="E53" s="45" t="str">
        <f>'[1]tjänsteområden grafer'!E53</f>
        <v/>
      </c>
      <c r="F53" s="45" t="str">
        <f>'[1]tjänsteområden grafer'!F53</f>
        <v/>
      </c>
      <c r="G53" s="62" t="str">
        <f>'[1]tjänsteområden grafer'!G53</f>
        <v/>
      </c>
      <c r="I53">
        <f>(7803-8155)/8155</f>
        <v>-4.3163703249540157E-2</v>
      </c>
      <c r="J53" t="e">
        <f>(F47-F32)/F32</f>
        <v>#VALUE!</v>
      </c>
    </row>
    <row r="54" spans="1:10" ht="13.5" thickBot="1" x14ac:dyDescent="0.25">
      <c r="A54" s="27"/>
      <c r="B54" s="38" t="str">
        <f>'[1]tjänsteområden grafer'!B54</f>
        <v>Ack.</v>
      </c>
      <c r="C54" s="63">
        <f>'[1]tjänsteområden grafer'!C54</f>
        <v>-0.18295892046735263</v>
      </c>
      <c r="D54" s="63">
        <f>'[1]tjänsteområden grafer'!D54</f>
        <v>0.38595849417311245</v>
      </c>
      <c r="E54" s="63">
        <f>'[1]tjänsteområden grafer'!E54</f>
        <v>-0.36479564410523246</v>
      </c>
      <c r="F54" s="63">
        <f>'[1]tjänsteområden grafer'!F54</f>
        <v>-0.20221790742808177</v>
      </c>
      <c r="G54" s="43">
        <f>'[1]tjänsteområden grafer'!G54</f>
        <v>-0.1990078167403535</v>
      </c>
    </row>
    <row r="55" spans="1:10" x14ac:dyDescent="0.2">
      <c r="A55" s="27"/>
      <c r="B55" s="133" t="str">
        <f>'[1]tjänsteområden grafer'!B55</f>
        <v>Andel av total omsättning</v>
      </c>
      <c r="C55" s="134"/>
      <c r="D55" s="134"/>
      <c r="E55" s="134"/>
      <c r="F55" s="134"/>
      <c r="G55" s="135"/>
    </row>
    <row r="56" spans="1:10" ht="13.5" thickBot="1" x14ac:dyDescent="0.25">
      <c r="A56" s="27"/>
      <c r="B56" s="33" t="str">
        <f>'[1]tjänsteområden grafer'!B56</f>
        <v>Kv 1</v>
      </c>
      <c r="C56" s="45">
        <f>'[1]tjänsteområden grafer'!C56</f>
        <v>4.2344265824747929E-2</v>
      </c>
      <c r="D56" s="45">
        <f>'[1]tjänsteområden grafer'!D56</f>
        <v>1.8599775566886748E-2</v>
      </c>
      <c r="E56" s="45">
        <f>'[1]tjänsteområden grafer'!E56</f>
        <v>2.9085067451918769E-2</v>
      </c>
      <c r="F56" s="45">
        <f>'[1]tjänsteområden grafer'!F56</f>
        <v>0.90997089115644658</v>
      </c>
      <c r="G56" s="41">
        <f>'[1]tjänsteområden grafer'!G56</f>
        <v>1</v>
      </c>
    </row>
    <row r="57" spans="1:10" ht="13.5" thickBot="1" x14ac:dyDescent="0.25">
      <c r="A57" s="27"/>
      <c r="B57" s="36" t="str">
        <f>'[1]tjänsteområden grafer'!B57</f>
        <v>Kv 2</v>
      </c>
      <c r="C57" s="45">
        <f>'[1]tjänsteområden grafer'!C57</f>
        <v>4.4954216751304968E-2</v>
      </c>
      <c r="D57" s="45">
        <f>'[1]tjänsteområden grafer'!D57</f>
        <v>2.3349449234412921E-2</v>
      </c>
      <c r="E57" s="45">
        <f>'[1]tjänsteområden grafer'!E57</f>
        <v>2.3642814143544869E-2</v>
      </c>
      <c r="F57" s="45">
        <f>'[1]tjänsteområden grafer'!F57</f>
        <v>0.90805351987073701</v>
      </c>
      <c r="G57" s="41">
        <f>'[1]tjänsteområden grafer'!G57</f>
        <v>1</v>
      </c>
    </row>
    <row r="58" spans="1:10" ht="13.5" thickBot="1" x14ac:dyDescent="0.25">
      <c r="A58" s="27"/>
      <c r="B58" s="36" t="str">
        <f>'[1]tjänsteområden grafer'!B58</f>
        <v>Kv 3</v>
      </c>
      <c r="C58" s="45">
        <f>'[1]tjänsteområden grafer'!C58</f>
        <v>5.912085975881947E-2</v>
      </c>
      <c r="D58" s="45">
        <f>'[1]tjänsteområden grafer'!D58</f>
        <v>2.6009244663467525E-2</v>
      </c>
      <c r="E58" s="45">
        <f>'[1]tjänsteområden grafer'!E58</f>
        <v>2.478368461369616E-2</v>
      </c>
      <c r="F58" s="45">
        <f>'[1]tjänsteområden grafer'!F58</f>
        <v>0.89008621096401674</v>
      </c>
      <c r="G58" s="41">
        <f>'[1]tjänsteområden grafer'!G58</f>
        <v>1</v>
      </c>
    </row>
    <row r="59" spans="1:10" ht="13.5" thickBot="1" x14ac:dyDescent="0.25">
      <c r="A59" s="27"/>
      <c r="B59" s="37" t="str">
        <f>'[1]tjänsteområden grafer'!B59</f>
        <v>Kv 4</v>
      </c>
      <c r="C59" s="45" t="str">
        <f>'[1]tjänsteområden grafer'!C59</f>
        <v/>
      </c>
      <c r="D59" s="45" t="str">
        <f>'[1]tjänsteområden grafer'!D59</f>
        <v/>
      </c>
      <c r="E59" s="45" t="str">
        <f>'[1]tjänsteområden grafer'!E59</f>
        <v/>
      </c>
      <c r="F59" s="45" t="str">
        <f>'[1]tjänsteområden grafer'!F59</f>
        <v/>
      </c>
      <c r="G59" s="41" t="str">
        <f>'[1]tjänsteområden grafer'!G59</f>
        <v/>
      </c>
    </row>
    <row r="60" spans="1:10" ht="13.5" thickBot="1" x14ac:dyDescent="0.25">
      <c r="A60" s="27"/>
      <c r="B60" s="38" t="str">
        <f>'[1]tjänsteområden grafer'!B60</f>
        <v>Ack.</v>
      </c>
      <c r="C60" s="63">
        <f>'[1]tjänsteområden grafer'!C60</f>
        <v>4.8418490461953949E-2</v>
      </c>
      <c r="D60" s="63">
        <f>'[1]tjänsteområden grafer'!D60</f>
        <v>2.2434318973987163E-2</v>
      </c>
      <c r="E60" s="63">
        <f>'[1]tjänsteområden grafer'!E60</f>
        <v>2.5999239033318453E-2</v>
      </c>
      <c r="F60" s="63">
        <f>'[1]tjänsteområden grafer'!F60</f>
        <v>0.90314795153074034</v>
      </c>
      <c r="G60" s="43">
        <f>'[1]tjänsteområden grafer'!G60</f>
        <v>1</v>
      </c>
    </row>
    <row r="63" spans="1:10" ht="13.5" thickBot="1" x14ac:dyDescent="0.25">
      <c r="C63" s="45">
        <f>'[1]tjänsteområden grafer'!C63</f>
        <v>2.478368461369616E-2</v>
      </c>
      <c r="D63" s="45">
        <f>'[1]tjänsteområden grafer'!D63</f>
        <v>2.6009244663467525E-2</v>
      </c>
      <c r="E63" s="45">
        <f>'[1]tjänsteområden grafer'!E63</f>
        <v>5.912085975881947E-2</v>
      </c>
      <c r="F63" s="45">
        <f>'[1]tjänsteområden grafer'!F63</f>
        <v>0.89008621096401674</v>
      </c>
    </row>
    <row r="64" spans="1:10" x14ac:dyDescent="0.2">
      <c r="C64" t="str">
        <f>'[1]tjänsteområden grafer'!C64</f>
        <v>Rekrytering</v>
      </c>
      <c r="D64" t="str">
        <f>'[1]tjänsteområden grafer'!D64</f>
        <v>Omställning</v>
      </c>
      <c r="E64" t="str">
        <f>'[1]tjänsteområden grafer'!E64</f>
        <v>Entreprenad</v>
      </c>
      <c r="F64" t="str">
        <f>'[1]tjänsteområden grafer'!F64</f>
        <v>Uthyrning</v>
      </c>
    </row>
    <row r="65" spans="1:6" x14ac:dyDescent="0.2">
      <c r="C65" t="str">
        <f>'[1]tjänsteområden grafer'!C65</f>
        <v>Recruitment</v>
      </c>
      <c r="D65" t="str">
        <f>'[1]tjänsteområden grafer'!D65</f>
        <v>Outplacement</v>
      </c>
      <c r="E65" t="str">
        <f>'[1]tjänsteområden grafer'!E65</f>
        <v>Outsourcing</v>
      </c>
      <c r="F65" t="str">
        <f>'[1]tjänsteområden grafer'!F65</f>
        <v>Staffing</v>
      </c>
    </row>
    <row r="68" spans="1:6" x14ac:dyDescent="0.2">
      <c r="B68" s="108" t="s">
        <v>10</v>
      </c>
    </row>
    <row r="70" spans="1:6" ht="13.5" thickBot="1" x14ac:dyDescent="0.25"/>
    <row r="71" spans="1:6" ht="15.75" x14ac:dyDescent="0.25">
      <c r="B71" s="121" t="str">
        <f>B40</f>
        <v>Omsättning per tjänsteområde 2020</v>
      </c>
      <c r="C71" s="122"/>
      <c r="D71" s="122"/>
      <c r="E71" s="122"/>
      <c r="F71" s="123"/>
    </row>
    <row r="72" spans="1:6" x14ac:dyDescent="0.2">
      <c r="A72" s="27"/>
      <c r="B72" s="109"/>
      <c r="C72" s="31" t="s">
        <v>1</v>
      </c>
      <c r="D72" s="31" t="s">
        <v>0</v>
      </c>
      <c r="E72" s="31" t="s">
        <v>11</v>
      </c>
      <c r="F72" s="32" t="s">
        <v>12</v>
      </c>
    </row>
    <row r="73" spans="1:6" x14ac:dyDescent="0.2">
      <c r="A73" s="27"/>
      <c r="B73" s="110"/>
      <c r="C73" s="29"/>
      <c r="D73" s="29"/>
      <c r="E73" s="29"/>
      <c r="F73" s="30"/>
    </row>
    <row r="74" spans="1:6" x14ac:dyDescent="0.2">
      <c r="A74" s="27"/>
      <c r="B74" s="124" t="str">
        <f>B43</f>
        <v>Omsättning i urvalet, Mkr</v>
      </c>
      <c r="C74" s="125"/>
      <c r="D74" s="125"/>
      <c r="E74" s="125"/>
      <c r="F74" s="126"/>
    </row>
    <row r="75" spans="1:6" ht="13.5" thickBot="1" x14ac:dyDescent="0.25">
      <c r="A75" s="27"/>
      <c r="B75" s="33" t="str">
        <f>B44</f>
        <v>Kv 1</v>
      </c>
      <c r="C75" s="34">
        <f>D44</f>
        <v>118.74175965250001</v>
      </c>
      <c r="D75" s="34">
        <f>E44</f>
        <v>185.68030976679998</v>
      </c>
      <c r="E75" s="34">
        <f>IFERROR(C44+F44,"")</f>
        <v>6079.6205350461223</v>
      </c>
      <c r="F75" s="35">
        <f>G44</f>
        <v>6384.0426044654223</v>
      </c>
    </row>
    <row r="76" spans="1:6" ht="13.5" thickBot="1" x14ac:dyDescent="0.25">
      <c r="A76" s="27"/>
      <c r="B76" s="33" t="str">
        <f t="shared" ref="B76:B91" si="1">B45</f>
        <v>Kv 2</v>
      </c>
      <c r="C76" s="34">
        <f t="shared" ref="C76:D76" si="2">D45</f>
        <v>129.87665891</v>
      </c>
      <c r="D76" s="34">
        <f t="shared" si="2"/>
        <v>131.50844276309999</v>
      </c>
      <c r="E76" s="34">
        <f t="shared" ref="E76:E79" si="3">IFERROR(C45+F45,"")</f>
        <v>5300.9156449580005</v>
      </c>
      <c r="F76" s="35">
        <f t="shared" ref="F76:F79" si="4">G45</f>
        <v>5562.3007466311019</v>
      </c>
    </row>
    <row r="77" spans="1:6" ht="13.5" thickBot="1" x14ac:dyDescent="0.25">
      <c r="A77" s="27"/>
      <c r="B77" s="33" t="str">
        <f t="shared" si="1"/>
        <v>Kv 3</v>
      </c>
      <c r="C77" s="34">
        <f t="shared" ref="C77:D77" si="5">D46</f>
        <v>141.06877237250001</v>
      </c>
      <c r="D77" s="34">
        <f t="shared" si="5"/>
        <v>134.42158773</v>
      </c>
      <c r="E77" s="34">
        <f t="shared" si="3"/>
        <v>5148.3031486203654</v>
      </c>
      <c r="F77" s="35">
        <f t="shared" si="4"/>
        <v>5423.7935087228661</v>
      </c>
    </row>
    <row r="78" spans="1:6" ht="13.5" thickBot="1" x14ac:dyDescent="0.25">
      <c r="A78" s="27"/>
      <c r="B78" s="33" t="str">
        <f t="shared" si="1"/>
        <v>Kv 4</v>
      </c>
      <c r="C78" s="34" t="str">
        <f t="shared" ref="C78:D79" si="6">D47</f>
        <v/>
      </c>
      <c r="D78" s="34" t="str">
        <f t="shared" si="6"/>
        <v/>
      </c>
      <c r="E78" s="34" t="str">
        <f t="shared" si="3"/>
        <v/>
      </c>
      <c r="F78" s="35" t="str">
        <f t="shared" si="4"/>
        <v/>
      </c>
    </row>
    <row r="79" spans="1:6" ht="13.5" thickBot="1" x14ac:dyDescent="0.25">
      <c r="A79" s="27"/>
      <c r="B79" s="111" t="str">
        <f t="shared" si="1"/>
        <v>Ack.</v>
      </c>
      <c r="C79" s="39">
        <f t="shared" si="6"/>
        <v>389.68719093499999</v>
      </c>
      <c r="D79" s="39">
        <f t="shared" si="6"/>
        <v>451.61034025989994</v>
      </c>
      <c r="E79" s="39">
        <f t="shared" si="3"/>
        <v>16528.83932862449</v>
      </c>
      <c r="F79" s="112">
        <f t="shared" si="4"/>
        <v>17370.136859819391</v>
      </c>
    </row>
    <row r="80" spans="1:6" x14ac:dyDescent="0.2">
      <c r="A80" s="27"/>
      <c r="B80" s="127" t="str">
        <f>B49</f>
        <v>Jämförelse mot 2019</v>
      </c>
      <c r="C80" s="128"/>
      <c r="D80" s="128"/>
      <c r="E80" s="128"/>
      <c r="F80" s="129"/>
    </row>
    <row r="81" spans="1:6" ht="13.5" thickBot="1" x14ac:dyDescent="0.25">
      <c r="A81" s="27"/>
      <c r="B81" s="33" t="str">
        <f t="shared" si="1"/>
        <v>Kv 1</v>
      </c>
      <c r="C81" s="45">
        <f>IFERROR((D44-D29)/D29,"")</f>
        <v>0.27751216824236646</v>
      </c>
      <c r="D81" s="45">
        <f>IFERROR((E44-E29)/E29,"")</f>
        <v>-0.30507709670278133</v>
      </c>
      <c r="E81" s="45">
        <f>IFERROR(((C44+F44)-(C29+F29))/(C29+F29),"")</f>
        <v>-0.12349634971233106</v>
      </c>
      <c r="F81" s="62">
        <f>IFERROR((G44-G29)/G29,"")</f>
        <v>-0.12503749692843563</v>
      </c>
    </row>
    <row r="82" spans="1:6" ht="13.5" thickBot="1" x14ac:dyDescent="0.25">
      <c r="A82" s="27"/>
      <c r="B82" s="33" t="str">
        <f t="shared" si="1"/>
        <v>Kv 2</v>
      </c>
      <c r="C82" s="45">
        <f t="shared" ref="C82:D84" si="7">IFERROR((D45-D30)/D30,"")</f>
        <v>0.26294250113661805</v>
      </c>
      <c r="D82" s="45">
        <f t="shared" si="7"/>
        <v>-0.5033972880009363</v>
      </c>
      <c r="E82" s="45">
        <f t="shared" ref="E82:E84" si="8">IFERROR(((C45+F45)-(C30+F30))/(C30+F30),"")</f>
        <v>-0.26080601368562994</v>
      </c>
      <c r="F82" s="62">
        <f t="shared" ref="F82:F84" si="9">IFERROR((G45-G30)/G30,"")</f>
        <v>-0.2621830920051495</v>
      </c>
    </row>
    <row r="83" spans="1:6" ht="13.5" thickBot="1" x14ac:dyDescent="0.25">
      <c r="A83" s="27"/>
      <c r="B83" s="33" t="str">
        <f t="shared" si="1"/>
        <v>Kv 3</v>
      </c>
      <c r="C83" s="45">
        <f t="shared" si="7"/>
        <v>0.65217261793089776</v>
      </c>
      <c r="D83" s="45">
        <f t="shared" si="7"/>
        <v>-0.24886025170273013</v>
      </c>
      <c r="E83" s="45">
        <f t="shared" si="8"/>
        <v>-0.21832089646974495</v>
      </c>
      <c r="F83" s="62">
        <f t="shared" si="9"/>
        <v>-0.20826903141660633</v>
      </c>
    </row>
    <row r="84" spans="1:6" ht="13.5" thickBot="1" x14ac:dyDescent="0.25">
      <c r="A84" s="27"/>
      <c r="B84" s="33" t="str">
        <f t="shared" si="1"/>
        <v>Kv 4</v>
      </c>
      <c r="C84" s="45" t="str">
        <f t="shared" si="7"/>
        <v/>
      </c>
      <c r="D84" s="45" t="str">
        <f t="shared" si="7"/>
        <v/>
      </c>
      <c r="E84" s="45" t="str">
        <f t="shared" si="8"/>
        <v/>
      </c>
      <c r="F84" s="62" t="str">
        <f t="shared" si="9"/>
        <v/>
      </c>
    </row>
    <row r="85" spans="1:6" ht="13.5" thickBot="1" x14ac:dyDescent="0.25">
      <c r="A85" s="27"/>
      <c r="B85" s="113" t="str">
        <f t="shared" si="1"/>
        <v>Ack.</v>
      </c>
      <c r="C85" s="63">
        <f>C79/CHOOSE($AF$23,D29,SUM(D29:D30),SUM(D29:D31),SUM(D29:D32))-1</f>
        <v>0.38595849417311245</v>
      </c>
      <c r="D85" s="63">
        <f>D79/CHOOSE($AF$23,E29,SUM(E29:E30),SUM(E29:E31),SUM(E29:E32))-1</f>
        <v>-0.36479564410523246</v>
      </c>
      <c r="E85" s="63">
        <f>IFERROR((C48+F48)/CHOOSE($AF$23,(C29+F29),(SUM(C29:C30)+SUM(F29:F30)),(SUM(C29:C31)+SUM(F29:F31)),(SUM(C29:C32)+SUM(F29:F32)))-1,"")</f>
        <v>-0.20125990378576442</v>
      </c>
      <c r="F85" s="114">
        <f>F79/CHOOSE($AF$23,G29,SUM(G29:G30),SUM(G29:G31),SUM(G29:G32))-1</f>
        <v>-0.1990078167403535</v>
      </c>
    </row>
    <row r="86" spans="1:6" x14ac:dyDescent="0.2">
      <c r="A86" s="27"/>
      <c r="B86" s="127" t="str">
        <f>B55</f>
        <v>Andel av total omsättning</v>
      </c>
      <c r="C86" s="128"/>
      <c r="D86" s="128"/>
      <c r="E86" s="128"/>
      <c r="F86" s="129"/>
    </row>
    <row r="87" spans="1:6" ht="13.5" thickBot="1" x14ac:dyDescent="0.25">
      <c r="A87" s="27"/>
      <c r="B87" s="33" t="str">
        <f t="shared" si="1"/>
        <v>Kv 1</v>
      </c>
      <c r="C87" s="45">
        <f>D56</f>
        <v>1.8599775566886748E-2</v>
      </c>
      <c r="D87" s="45">
        <f>E56</f>
        <v>2.9085067451918769E-2</v>
      </c>
      <c r="E87" s="45">
        <f>IFERROR(C56+F56,"")</f>
        <v>0.95231515698119451</v>
      </c>
      <c r="F87" s="62">
        <f>G56</f>
        <v>1</v>
      </c>
    </row>
    <row r="88" spans="1:6" ht="13.5" thickBot="1" x14ac:dyDescent="0.25">
      <c r="A88" s="27"/>
      <c r="B88" s="33" t="str">
        <f t="shared" si="1"/>
        <v>Kv 2</v>
      </c>
      <c r="C88" s="45">
        <f t="shared" ref="C88:D88" si="10">D57</f>
        <v>2.3349449234412921E-2</v>
      </c>
      <c r="D88" s="45">
        <f t="shared" si="10"/>
        <v>2.3642814143544869E-2</v>
      </c>
      <c r="E88" s="45">
        <f t="shared" ref="E88:E91" si="11">IFERROR(C57+F57,"")</f>
        <v>0.95300773662204197</v>
      </c>
      <c r="F88" s="62">
        <f t="shared" ref="F88:F91" si="12">G57</f>
        <v>1</v>
      </c>
    </row>
    <row r="89" spans="1:6" ht="13.5" thickBot="1" x14ac:dyDescent="0.25">
      <c r="A89" s="27"/>
      <c r="B89" s="33" t="str">
        <f t="shared" si="1"/>
        <v>Kv 3</v>
      </c>
      <c r="C89" s="45">
        <f t="shared" ref="C89:D89" si="13">D58</f>
        <v>2.6009244663467525E-2</v>
      </c>
      <c r="D89" s="45">
        <f t="shared" si="13"/>
        <v>2.478368461369616E-2</v>
      </c>
      <c r="E89" s="45">
        <f t="shared" si="11"/>
        <v>0.94920707072283617</v>
      </c>
      <c r="F89" s="62">
        <f t="shared" si="12"/>
        <v>1</v>
      </c>
    </row>
    <row r="90" spans="1:6" ht="13.5" thickBot="1" x14ac:dyDescent="0.25">
      <c r="A90" s="27"/>
      <c r="B90" s="33" t="str">
        <f t="shared" si="1"/>
        <v>Kv 4</v>
      </c>
      <c r="C90" s="45" t="str">
        <f t="shared" ref="C90:D90" si="14">D59</f>
        <v/>
      </c>
      <c r="D90" s="45" t="str">
        <f t="shared" si="14"/>
        <v/>
      </c>
      <c r="E90" s="45" t="str">
        <f t="shared" si="11"/>
        <v/>
      </c>
      <c r="F90" s="62" t="str">
        <f t="shared" si="12"/>
        <v/>
      </c>
    </row>
    <row r="91" spans="1:6" ht="13.5" thickBot="1" x14ac:dyDescent="0.25">
      <c r="A91" s="27"/>
      <c r="B91" s="113" t="str">
        <f t="shared" si="1"/>
        <v>Ack.</v>
      </c>
      <c r="C91" s="63">
        <f t="shared" ref="C91:D91" si="15">D60</f>
        <v>2.2434318973987163E-2</v>
      </c>
      <c r="D91" s="63">
        <f t="shared" si="15"/>
        <v>2.5999239033318453E-2</v>
      </c>
      <c r="E91" s="63">
        <f t="shared" si="11"/>
        <v>0.95156644199269425</v>
      </c>
      <c r="F91" s="114">
        <f t="shared" si="12"/>
        <v>1</v>
      </c>
    </row>
  </sheetData>
  <mergeCells count="8">
    <mergeCell ref="B71:F71"/>
    <mergeCell ref="B74:F74"/>
    <mergeCell ref="B80:F80"/>
    <mergeCell ref="B86:F86"/>
    <mergeCell ref="B40:G40"/>
    <mergeCell ref="B43:G43"/>
    <mergeCell ref="B49:G49"/>
    <mergeCell ref="B55:G55"/>
  </mergeCells>
  <dataValidations disablePrompts="1" count="1">
    <dataValidation allowBlank="1" showDropDown="1" showInputMessage="1" showErrorMessage="1" sqref="AE23:AF23 AF24:AF25" xr:uid="{00000000-0002-0000-0300-000000000000}"/>
  </dataValidation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"/>
  <sheetViews>
    <sheetView zoomScaleNormal="100" workbookViewId="0">
      <selection activeCell="Q3" sqref="Q3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  <pageSetUpPr fitToPage="1"/>
  </sheetPr>
  <dimension ref="B1:BF94"/>
  <sheetViews>
    <sheetView zoomScale="90" zoomScaleNormal="90" workbookViewId="0">
      <selection activeCell="Z71" sqref="Z71"/>
    </sheetView>
  </sheetViews>
  <sheetFormatPr defaultRowHeight="12.75" x14ac:dyDescent="0.2"/>
  <cols>
    <col min="3" max="3" width="11.28515625" bestFit="1" customWidth="1"/>
    <col min="4" max="4" width="11.5703125" bestFit="1" customWidth="1"/>
    <col min="5" max="5" width="10.85546875" customWidth="1"/>
    <col min="6" max="6" width="9.42578125" customWidth="1"/>
    <col min="7" max="12" width="10.85546875" customWidth="1"/>
    <col min="14" max="14" width="9.140625" customWidth="1"/>
    <col min="21" max="21" width="8.7109375" customWidth="1"/>
    <col min="22" max="22" width="17.28515625" bestFit="1" customWidth="1"/>
    <col min="23" max="26" width="13.5703125" bestFit="1" customWidth="1"/>
    <col min="27" max="27" width="12.7109375" customWidth="1"/>
    <col min="28" max="48" width="13.5703125" bestFit="1" customWidth="1"/>
    <col min="49" max="49" width="14.85546875" bestFit="1" customWidth="1"/>
    <col min="50" max="53" width="13.5703125" bestFit="1" customWidth="1"/>
    <col min="54" max="54" width="14.85546875" bestFit="1" customWidth="1"/>
    <col min="55" max="55" width="14" bestFit="1" customWidth="1"/>
    <col min="56" max="56" width="13.5703125" bestFit="1" customWidth="1"/>
    <col min="57" max="57" width="15.140625" customWidth="1"/>
    <col min="58" max="58" width="16.28515625" customWidth="1"/>
    <col min="59" max="59" width="2.42578125" bestFit="1" customWidth="1"/>
  </cols>
  <sheetData>
    <row r="1" spans="2:58" x14ac:dyDescent="0.2">
      <c r="S1" s="108" t="s">
        <v>10</v>
      </c>
    </row>
    <row r="2" spans="2:58" ht="18" x14ac:dyDescent="0.25">
      <c r="B2" s="58"/>
      <c r="C2" s="140" t="str">
        <f>'[1]yrkesområden grafer'!$C$2:$Q$2</f>
        <v>Omsättning per yrkesområde 2020</v>
      </c>
      <c r="D2" s="141"/>
      <c r="E2" s="141"/>
      <c r="F2" s="141"/>
      <c r="G2" s="141"/>
      <c r="H2" s="141"/>
      <c r="I2" s="142"/>
      <c r="J2" s="142"/>
      <c r="K2" s="142"/>
      <c r="L2" s="142"/>
      <c r="M2" s="142"/>
      <c r="N2" s="142"/>
      <c r="O2" s="142"/>
      <c r="P2" s="142"/>
      <c r="Q2" s="143"/>
      <c r="S2" s="140" t="str">
        <f>C2</f>
        <v>Omsättning per yrkesområde 2020</v>
      </c>
      <c r="T2" s="141"/>
      <c r="U2" s="141"/>
      <c r="V2" s="141"/>
      <c r="W2" s="141"/>
      <c r="X2" s="141"/>
      <c r="Y2" s="142"/>
      <c r="Z2" s="142"/>
      <c r="AA2" s="142"/>
      <c r="AB2" s="142"/>
      <c r="AC2" s="142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</row>
    <row r="3" spans="2:58" ht="45" x14ac:dyDescent="0.2">
      <c r="B3" s="58"/>
      <c r="C3" s="26"/>
      <c r="D3" s="31" t="str">
        <f>'[1]yrkesområden grafer'!D3</f>
        <v>Bygg</v>
      </c>
      <c r="E3" s="44" t="str">
        <f>'[1]yrkesområden grafer'!E3</f>
        <v>Ekonomi/Finans</v>
      </c>
      <c r="F3" s="31" t="str">
        <f>'[1]yrkesområden grafer'!F3</f>
        <v>Försäljning</v>
      </c>
      <c r="G3" s="44" t="str">
        <f>'[1]yrkesområden grafer'!G3</f>
        <v>Hotell/Restaurang/Turism</v>
      </c>
      <c r="H3" s="44" t="str">
        <f>'[1]yrkesområden grafer'!H3</f>
        <v>Hälso- och sjukvård</v>
      </c>
      <c r="I3" s="44" t="str">
        <f>'[1]yrkesområden grafer'!I3</f>
        <v>Industri/Tillverkning</v>
      </c>
      <c r="J3" s="31" t="str">
        <f>'[1]yrkesområden grafer'!J3</f>
        <v>IT</v>
      </c>
      <c r="K3" s="44" t="str">
        <f>'[1]yrkesområden grafer'!K3</f>
        <v>Kontor/Administration</v>
      </c>
      <c r="L3" s="44" t="str">
        <f>'[1]yrkesområden grafer'!L3</f>
        <v>Lager/logistik</v>
      </c>
      <c r="M3" s="31" t="str">
        <f>'[1]yrkesområden grafer'!M3</f>
        <v>Marknadsföring/Information</v>
      </c>
      <c r="N3" s="31" t="str">
        <f>'[1]yrkesområden grafer'!N3</f>
        <v>Teknik</v>
      </c>
      <c r="O3" s="44" t="str">
        <f>'[1]yrkesområden grafer'!O3</f>
        <v>Telefoni/Callcenter</v>
      </c>
      <c r="P3" s="31" t="str">
        <f>'[1]yrkesområden grafer'!P3</f>
        <v>Övrigt</v>
      </c>
      <c r="Q3" s="53" t="str">
        <f>'[1]yrkesområden grafer'!Q3</f>
        <v>Totalt</v>
      </c>
      <c r="S3" s="26"/>
      <c r="T3" s="44" t="s">
        <v>14</v>
      </c>
      <c r="U3" s="44" t="s">
        <v>15</v>
      </c>
      <c r="V3" s="31" t="s">
        <v>16</v>
      </c>
      <c r="W3" s="44" t="s">
        <v>17</v>
      </c>
      <c r="X3" s="44" t="s">
        <v>18</v>
      </c>
      <c r="Y3" s="44" t="s">
        <v>23</v>
      </c>
      <c r="Z3" s="44" t="s">
        <v>19</v>
      </c>
      <c r="AA3" s="44" t="s">
        <v>20</v>
      </c>
      <c r="AB3" s="44" t="s">
        <v>21</v>
      </c>
      <c r="AC3" s="31" t="s">
        <v>12</v>
      </c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2"/>
      <c r="BC3" s="91"/>
      <c r="BD3" s="91"/>
      <c r="BE3" s="91"/>
      <c r="BF3" s="91"/>
    </row>
    <row r="4" spans="2:58" ht="3.75" customHeight="1" x14ac:dyDescent="0.2">
      <c r="B4" s="5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54"/>
      <c r="T4" s="91"/>
      <c r="U4" s="91"/>
      <c r="V4" s="91"/>
      <c r="W4" s="91"/>
      <c r="X4" s="91"/>
      <c r="Y4" s="91"/>
      <c r="Z4" s="91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</row>
    <row r="5" spans="2:58" x14ac:dyDescent="0.2">
      <c r="B5" s="58"/>
      <c r="C5" s="136" t="str">
        <f>'[1]yrkesområden grafer'!C5</f>
        <v>Omsättning i urvalet, Mkr</v>
      </c>
      <c r="D5" s="137"/>
      <c r="E5" s="137"/>
      <c r="F5" s="137"/>
      <c r="G5" s="137"/>
      <c r="H5" s="137"/>
      <c r="I5" s="138"/>
      <c r="J5" s="138"/>
      <c r="K5" s="138"/>
      <c r="L5" s="138"/>
      <c r="M5" s="138"/>
      <c r="N5" s="138"/>
      <c r="O5" s="138"/>
      <c r="P5" s="138"/>
      <c r="Q5" s="139"/>
      <c r="S5" s="136" t="str">
        <f>C5</f>
        <v>Omsättning i urvalet, Mkr</v>
      </c>
      <c r="T5" s="137"/>
      <c r="U5" s="137"/>
      <c r="V5" s="137"/>
      <c r="W5" s="137"/>
      <c r="X5" s="137"/>
      <c r="Y5" s="138"/>
      <c r="Z5" s="138"/>
      <c r="AA5" s="138"/>
      <c r="AB5" s="138"/>
      <c r="AC5" s="138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</row>
    <row r="6" spans="2:58" ht="13.5" thickBot="1" x14ac:dyDescent="0.25">
      <c r="B6" s="76" t="s">
        <v>9</v>
      </c>
      <c r="C6" s="55" t="str">
        <f>'[1]yrkesområden grafer'!C6</f>
        <v>Kv 1</v>
      </c>
      <c r="D6" s="34">
        <f>'[1]yrkesområden grafer'!D6</f>
        <v>52.723466475544257</v>
      </c>
      <c r="E6" s="34">
        <f>'[1]yrkesområden grafer'!E6</f>
        <v>563.2951978168561</v>
      </c>
      <c r="F6" s="34">
        <f>'[1]yrkesområden grafer'!F6</f>
        <v>67.792907661897203</v>
      </c>
      <c r="G6" s="34">
        <f>'[1]yrkesområden grafer'!G6</f>
        <v>35.415966384681788</v>
      </c>
      <c r="H6" s="34">
        <f>'[1]yrkesområden grafer'!H6</f>
        <v>419.54182170250004</v>
      </c>
      <c r="I6" s="34">
        <f>'[1]yrkesområden grafer'!I6</f>
        <v>1701.8357688624039</v>
      </c>
      <c r="J6" s="34">
        <f>'[1]yrkesområden grafer'!J6</f>
        <v>707.68701417493844</v>
      </c>
      <c r="K6" s="34">
        <f>'[1]yrkesområden grafer'!K6</f>
        <v>668.14408871297928</v>
      </c>
      <c r="L6" s="34">
        <f>'[1]yrkesområden grafer'!L6</f>
        <v>1362.3994319004701</v>
      </c>
      <c r="M6" s="34">
        <f>'[1]yrkesområden grafer'!M6</f>
        <v>84.241623294572676</v>
      </c>
      <c r="N6" s="34">
        <f>'[1]yrkesområden grafer'!N6</f>
        <v>437.81409800980242</v>
      </c>
      <c r="O6" s="34">
        <f>'[1]yrkesområden grafer'!O6</f>
        <v>141.56849777288065</v>
      </c>
      <c r="P6" s="34">
        <f>'[1]yrkesområden grafer'!P6</f>
        <v>141.58272169589577</v>
      </c>
      <c r="Q6" s="52">
        <f>'[1]yrkesområden grafer'!Q6</f>
        <v>6384.0426044654223</v>
      </c>
      <c r="S6" s="55" t="str">
        <f>C6</f>
        <v>Kv 1</v>
      </c>
      <c r="T6" s="34">
        <f>K6</f>
        <v>668.14408871297928</v>
      </c>
      <c r="U6" s="34">
        <f>IFERROR(F6+M6+O6,"")</f>
        <v>293.60302872935051</v>
      </c>
      <c r="V6" s="34">
        <f>N6</f>
        <v>437.81409800980242</v>
      </c>
      <c r="W6" s="34">
        <f>J6</f>
        <v>707.68701417493844</v>
      </c>
      <c r="X6" s="34">
        <f>E6</f>
        <v>563.2951978168561</v>
      </c>
      <c r="Y6" s="34">
        <f>H6</f>
        <v>419.54182170250004</v>
      </c>
      <c r="Z6" s="34">
        <f>IFERROR(I6+D6,"")</f>
        <v>1754.5592353379482</v>
      </c>
      <c r="AA6" s="34">
        <f>L6</f>
        <v>1362.3994319004701</v>
      </c>
      <c r="AB6" s="34">
        <f>IFERROR(G6+P6,"")</f>
        <v>176.99868808057755</v>
      </c>
      <c r="AC6" s="34">
        <f>Q6</f>
        <v>6384.0426044654223</v>
      </c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2:58" ht="13.5" thickBot="1" x14ac:dyDescent="0.25">
      <c r="B7" s="76" t="s">
        <v>9</v>
      </c>
      <c r="C7" s="56" t="str">
        <f>'[1]yrkesområden grafer'!C7</f>
        <v>Kv 2</v>
      </c>
      <c r="D7" s="34">
        <f>'[1]yrkesområden grafer'!D7</f>
        <v>53.707026640076009</v>
      </c>
      <c r="E7" s="34">
        <f>'[1]yrkesområden grafer'!E7</f>
        <v>465.16493829390703</v>
      </c>
      <c r="F7" s="34">
        <f>'[1]yrkesområden grafer'!F7</f>
        <v>41.827239725641171</v>
      </c>
      <c r="G7" s="34">
        <f>'[1]yrkesområden grafer'!G7</f>
        <v>6.1818689521016958</v>
      </c>
      <c r="H7" s="34">
        <f>'[1]yrkesområden grafer'!H7</f>
        <v>419.01569731609038</v>
      </c>
      <c r="I7" s="34">
        <f>'[1]yrkesområden grafer'!I7</f>
        <v>1334.2933522859994</v>
      </c>
      <c r="J7" s="34">
        <f>'[1]yrkesområden grafer'!J7</f>
        <v>569.55077088232667</v>
      </c>
      <c r="K7" s="34">
        <f>'[1]yrkesområden grafer'!K7</f>
        <v>544.80219241425186</v>
      </c>
      <c r="L7" s="34">
        <f>'[1]yrkesområden grafer'!L7</f>
        <v>1392.7093463433889</v>
      </c>
      <c r="M7" s="34">
        <f>'[1]yrkesområden grafer'!M7</f>
        <v>69.11229632953949</v>
      </c>
      <c r="N7" s="34">
        <f>'[1]yrkesområden grafer'!N7</f>
        <v>376.78344850188631</v>
      </c>
      <c r="O7" s="34">
        <f>'[1]yrkesområden grafer'!O7</f>
        <v>142.95940431712296</v>
      </c>
      <c r="P7" s="34">
        <f>'[1]yrkesområden grafer'!P7</f>
        <v>146.19316462876904</v>
      </c>
      <c r="Q7" s="52">
        <f>'[1]yrkesområden grafer'!Q7</f>
        <v>5562.3007466311019</v>
      </c>
      <c r="S7" s="56" t="str">
        <f t="shared" ref="S7:S10" si="0">C7</f>
        <v>Kv 2</v>
      </c>
      <c r="T7" s="34">
        <f t="shared" ref="T7:T10" si="1">K7</f>
        <v>544.80219241425186</v>
      </c>
      <c r="U7" s="34">
        <f t="shared" ref="U7:U10" si="2">IFERROR(F7+M7+O7,"")</f>
        <v>253.89894037230363</v>
      </c>
      <c r="V7" s="34">
        <f t="shared" ref="V7:V10" si="3">N7</f>
        <v>376.78344850188631</v>
      </c>
      <c r="W7" s="34">
        <f t="shared" ref="W7:W10" si="4">J7</f>
        <v>569.55077088232667</v>
      </c>
      <c r="X7" s="34">
        <f t="shared" ref="X7:X10" si="5">E7</f>
        <v>465.16493829390703</v>
      </c>
      <c r="Y7" s="34">
        <f t="shared" ref="Y7:Y10" si="6">H7</f>
        <v>419.01569731609038</v>
      </c>
      <c r="Z7" s="34">
        <f t="shared" ref="Z7:Z10" si="7">IFERROR(I7+D7,"")</f>
        <v>1388.0003789260754</v>
      </c>
      <c r="AA7" s="34">
        <f t="shared" ref="AA7:AA10" si="8">L7</f>
        <v>1392.7093463433889</v>
      </c>
      <c r="AB7" s="34">
        <f t="shared" ref="AB7:AB10" si="9">IFERROR(G7+P7,"")</f>
        <v>152.37503358087073</v>
      </c>
      <c r="AC7" s="34">
        <f t="shared" ref="AC7:AC10" si="10">Q7</f>
        <v>5562.3007466311019</v>
      </c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</row>
    <row r="8" spans="2:58" ht="13.5" thickBot="1" x14ac:dyDescent="0.25">
      <c r="B8" s="76" t="s">
        <v>9</v>
      </c>
      <c r="C8" s="56" t="str">
        <f>'[1]yrkesområden grafer'!C8</f>
        <v>Kv 3</v>
      </c>
      <c r="D8" s="34">
        <f>'[1]yrkesområden grafer'!D8</f>
        <v>55.07408114210908</v>
      </c>
      <c r="E8" s="34">
        <f>'[1]yrkesområden grafer'!E8</f>
        <v>396.71069267152751</v>
      </c>
      <c r="F8" s="34">
        <f>'[1]yrkesområden grafer'!F8</f>
        <v>51.406924848669483</v>
      </c>
      <c r="G8" s="34">
        <f>'[1]yrkesområden grafer'!G8</f>
        <v>16.308608714922656</v>
      </c>
      <c r="H8" s="34">
        <f>'[1]yrkesområden grafer'!H8</f>
        <v>429.35470364999998</v>
      </c>
      <c r="I8" s="34">
        <f>'[1]yrkesområden grafer'!I8</f>
        <v>1340.4521493007578</v>
      </c>
      <c r="J8" s="34">
        <f>'[1]yrkesområden grafer'!J8</f>
        <v>470.95686659707059</v>
      </c>
      <c r="K8" s="34">
        <f>'[1]yrkesområden grafer'!K8</f>
        <v>543.02091798772904</v>
      </c>
      <c r="L8" s="34">
        <f>'[1]yrkesområden grafer'!L8</f>
        <v>1460.1164522665149</v>
      </c>
      <c r="M8" s="34">
        <f>'[1]yrkesområden grafer'!M8</f>
        <v>58.65633304713046</v>
      </c>
      <c r="N8" s="34">
        <f>'[1]yrkesområden grafer'!N8</f>
        <v>317.9750777555787</v>
      </c>
      <c r="O8" s="34">
        <f>'[1]yrkesområden grafer'!O8</f>
        <v>141.06922040644542</v>
      </c>
      <c r="P8" s="34">
        <f>'[1]yrkesområden grafer'!P8</f>
        <v>142.69148033440993</v>
      </c>
      <c r="Q8" s="52">
        <f>'[1]yrkesområden grafer'!Q8</f>
        <v>5423.7935087228661</v>
      </c>
      <c r="S8" s="56" t="str">
        <f t="shared" si="0"/>
        <v>Kv 3</v>
      </c>
      <c r="T8" s="34">
        <f t="shared" si="1"/>
        <v>543.02091798772904</v>
      </c>
      <c r="U8" s="34">
        <f t="shared" si="2"/>
        <v>251.13247830224537</v>
      </c>
      <c r="V8" s="34">
        <f t="shared" si="3"/>
        <v>317.9750777555787</v>
      </c>
      <c r="W8" s="34">
        <f t="shared" si="4"/>
        <v>470.95686659707059</v>
      </c>
      <c r="X8" s="34">
        <f t="shared" si="5"/>
        <v>396.71069267152751</v>
      </c>
      <c r="Y8" s="34">
        <f t="shared" si="6"/>
        <v>429.35470364999998</v>
      </c>
      <c r="Z8" s="34">
        <f t="shared" si="7"/>
        <v>1395.5262304428668</v>
      </c>
      <c r="AA8" s="34">
        <f t="shared" si="8"/>
        <v>1460.1164522665149</v>
      </c>
      <c r="AB8" s="34">
        <f t="shared" si="9"/>
        <v>159.00008904933259</v>
      </c>
      <c r="AC8" s="34">
        <f t="shared" si="10"/>
        <v>5423.7935087228661</v>
      </c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</row>
    <row r="9" spans="2:58" ht="12.75" customHeight="1" thickBot="1" x14ac:dyDescent="0.25">
      <c r="B9" s="76" t="s">
        <v>9</v>
      </c>
      <c r="C9" s="57" t="str">
        <f>'[1]yrkesområden grafer'!C9</f>
        <v>Kv 4</v>
      </c>
      <c r="D9" s="34" t="str">
        <f>'[1]yrkesområden grafer'!D9</f>
        <v/>
      </c>
      <c r="E9" s="34" t="str">
        <f>'[1]yrkesområden grafer'!E9</f>
        <v/>
      </c>
      <c r="F9" s="34" t="str">
        <f>'[1]yrkesområden grafer'!F9</f>
        <v/>
      </c>
      <c r="G9" s="34" t="str">
        <f>'[1]yrkesområden grafer'!G9</f>
        <v/>
      </c>
      <c r="H9" s="34" t="str">
        <f>'[1]yrkesområden grafer'!H9</f>
        <v/>
      </c>
      <c r="I9" s="34" t="str">
        <f>'[1]yrkesområden grafer'!I9</f>
        <v/>
      </c>
      <c r="J9" s="34" t="str">
        <f>'[1]yrkesområden grafer'!J9</f>
        <v/>
      </c>
      <c r="K9" s="34" t="str">
        <f>'[1]yrkesområden grafer'!K9</f>
        <v/>
      </c>
      <c r="L9" s="34" t="str">
        <f>'[1]yrkesområden grafer'!L9</f>
        <v/>
      </c>
      <c r="M9" s="34" t="str">
        <f>'[1]yrkesområden grafer'!M9</f>
        <v/>
      </c>
      <c r="N9" s="34" t="str">
        <f>'[1]yrkesområden grafer'!N9</f>
        <v/>
      </c>
      <c r="O9" s="34" t="str">
        <f>'[1]yrkesområden grafer'!O9</f>
        <v/>
      </c>
      <c r="P9" s="34" t="str">
        <f>'[1]yrkesområden grafer'!P9</f>
        <v/>
      </c>
      <c r="Q9" s="52" t="str">
        <f>'[1]yrkesområden grafer'!Q9</f>
        <v/>
      </c>
      <c r="S9" s="57" t="str">
        <f t="shared" si="0"/>
        <v>Kv 4</v>
      </c>
      <c r="T9" s="34" t="str">
        <f t="shared" si="1"/>
        <v/>
      </c>
      <c r="U9" s="34" t="str">
        <f t="shared" si="2"/>
        <v/>
      </c>
      <c r="V9" s="34" t="str">
        <f t="shared" si="3"/>
        <v/>
      </c>
      <c r="W9" s="34" t="str">
        <f t="shared" si="4"/>
        <v/>
      </c>
      <c r="X9" s="34" t="str">
        <f t="shared" si="5"/>
        <v/>
      </c>
      <c r="Y9" s="34" t="str">
        <f t="shared" si="6"/>
        <v/>
      </c>
      <c r="Z9" s="34" t="str">
        <f t="shared" si="7"/>
        <v/>
      </c>
      <c r="AA9" s="34" t="str">
        <f t="shared" si="8"/>
        <v/>
      </c>
      <c r="AB9" s="34" t="str">
        <f t="shared" si="9"/>
        <v/>
      </c>
      <c r="AC9" s="34" t="str">
        <f t="shared" si="10"/>
        <v/>
      </c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</row>
    <row r="10" spans="2:58" ht="13.5" thickBot="1" x14ac:dyDescent="0.25">
      <c r="B10" s="76" t="s">
        <v>9</v>
      </c>
      <c r="C10" s="38" t="str">
        <f>'[1]yrkesområden grafer'!C10</f>
        <v>Ack.</v>
      </c>
      <c r="D10" s="39">
        <f>'[1]yrkesområden grafer'!D10</f>
        <v>161.50457425772936</v>
      </c>
      <c r="E10" s="39">
        <f>'[1]yrkesområden grafer'!E10</f>
        <v>1425.1708287822908</v>
      </c>
      <c r="F10" s="39">
        <f>'[1]yrkesområden grafer'!F10</f>
        <v>161.02707223620786</v>
      </c>
      <c r="G10" s="39">
        <f>'[1]yrkesområden grafer'!G10</f>
        <v>57.906444051706139</v>
      </c>
      <c r="H10" s="39">
        <f>'[1]yrkesområden grafer'!H10</f>
        <v>1267.9122226685904</v>
      </c>
      <c r="I10" s="39">
        <f>'[1]yrkesområden grafer'!I10</f>
        <v>4376.5812704491609</v>
      </c>
      <c r="J10" s="39">
        <f>'[1]yrkesområden grafer'!J10</f>
        <v>1748.1946516543358</v>
      </c>
      <c r="K10" s="39">
        <f>'[1]yrkesområden grafer'!K10</f>
        <v>1755.9671991149601</v>
      </c>
      <c r="L10" s="39">
        <f>'[1]yrkesområden grafer'!L10</f>
        <v>4215.2252305103739</v>
      </c>
      <c r="M10" s="39">
        <f>'[1]yrkesområden grafer'!M10</f>
        <v>212.01025267124263</v>
      </c>
      <c r="N10" s="39">
        <f>'[1]yrkesområden grafer'!N10</f>
        <v>1132.5726242672674</v>
      </c>
      <c r="O10" s="39">
        <f>'[1]yrkesområden grafer'!O10</f>
        <v>425.59712249644906</v>
      </c>
      <c r="P10" s="39">
        <f>'[1]yrkesområden grafer'!P10</f>
        <v>430.46736665907474</v>
      </c>
      <c r="Q10" s="39">
        <f>'[1]yrkesområden grafer'!Q10</f>
        <v>17370.136859819391</v>
      </c>
      <c r="S10" s="38" t="str">
        <f t="shared" si="0"/>
        <v>Ack.</v>
      </c>
      <c r="T10" s="39">
        <f t="shared" si="1"/>
        <v>1755.9671991149601</v>
      </c>
      <c r="U10" s="39">
        <f t="shared" si="2"/>
        <v>798.63444740389957</v>
      </c>
      <c r="V10" s="39">
        <f t="shared" si="3"/>
        <v>1132.5726242672674</v>
      </c>
      <c r="W10" s="39">
        <f t="shared" si="4"/>
        <v>1748.1946516543358</v>
      </c>
      <c r="X10" s="39">
        <f t="shared" si="5"/>
        <v>1425.1708287822908</v>
      </c>
      <c r="Y10" s="39">
        <f t="shared" si="6"/>
        <v>1267.9122226685904</v>
      </c>
      <c r="Z10" s="39">
        <f t="shared" si="7"/>
        <v>4538.0858447068904</v>
      </c>
      <c r="AA10" s="39">
        <f t="shared" si="8"/>
        <v>4215.2252305103739</v>
      </c>
      <c r="AB10" s="39">
        <f t="shared" si="9"/>
        <v>488.3738107107809</v>
      </c>
      <c r="AC10" s="39">
        <f t="shared" si="10"/>
        <v>17370.136859819391</v>
      </c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4"/>
      <c r="AX10" s="94"/>
      <c r="AY10" s="94"/>
      <c r="AZ10" s="94"/>
      <c r="BA10" s="94"/>
      <c r="BB10" s="94"/>
      <c r="BC10" s="91"/>
      <c r="BD10" s="91"/>
      <c r="BE10" s="91"/>
      <c r="BF10" s="91"/>
    </row>
    <row r="11" spans="2:58" x14ac:dyDescent="0.2">
      <c r="B11" s="76" t="s">
        <v>9</v>
      </c>
      <c r="C11" s="136" t="str">
        <f>'[1]yrkesområden grafer'!C11</f>
        <v>Jämförelse mot 2019</v>
      </c>
      <c r="D11" s="137"/>
      <c r="E11" s="137"/>
      <c r="F11" s="137"/>
      <c r="G11" s="137"/>
      <c r="H11" s="137"/>
      <c r="I11" s="138"/>
      <c r="J11" s="138"/>
      <c r="K11" s="138"/>
      <c r="L11" s="138"/>
      <c r="M11" s="138"/>
      <c r="N11" s="138"/>
      <c r="O11" s="138"/>
      <c r="P11" s="138"/>
      <c r="Q11" s="139"/>
      <c r="S11" s="136" t="str">
        <f>C11</f>
        <v>Jämförelse mot 2019</v>
      </c>
      <c r="T11" s="137"/>
      <c r="U11" s="137"/>
      <c r="V11" s="137"/>
      <c r="W11" s="137"/>
      <c r="X11" s="137"/>
      <c r="Y11" s="138"/>
      <c r="Z11" s="138"/>
      <c r="AA11" s="138"/>
      <c r="AB11" s="138"/>
      <c r="AC11" s="138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</row>
    <row r="12" spans="2:58" ht="13.5" thickBot="1" x14ac:dyDescent="0.25">
      <c r="B12" s="76" t="s">
        <v>9</v>
      </c>
      <c r="C12" s="55" t="str">
        <f>'[1]yrkesområden grafer'!C12</f>
        <v>Kv 1</v>
      </c>
      <c r="D12" s="40">
        <f>'[1]yrkesområden grafer'!D12</f>
        <v>7.0838912244310701E-2</v>
      </c>
      <c r="E12" s="40">
        <f>'[1]yrkesområden grafer'!E12</f>
        <v>-6.4668087728851825E-2</v>
      </c>
      <c r="F12" s="40">
        <f>'[1]yrkesområden grafer'!F12</f>
        <v>-8.9131678646177076E-2</v>
      </c>
      <c r="G12" s="40">
        <f>'[1]yrkesområden grafer'!G12</f>
        <v>-8.6926623047230742E-2</v>
      </c>
      <c r="H12" s="40">
        <f>'[1]yrkesområden grafer'!H12</f>
        <v>-0.15864142835536599</v>
      </c>
      <c r="I12" s="40">
        <f>'[1]yrkesområden grafer'!I12</f>
        <v>-0.21680619431511947</v>
      </c>
      <c r="J12" s="40">
        <f>'[1]yrkesområden grafer'!J12</f>
        <v>-0.16553648488814848</v>
      </c>
      <c r="K12" s="40">
        <f>'[1]yrkesområden grafer'!K12</f>
        <v>-0.13999285759706745</v>
      </c>
      <c r="L12" s="40">
        <f>'[1]yrkesområden grafer'!L12</f>
        <v>5.511883388305671E-3</v>
      </c>
      <c r="M12" s="40">
        <f>'[1]yrkesområden grafer'!M12</f>
        <v>6.4043336865242273E-2</v>
      </c>
      <c r="N12" s="40">
        <f>'[1]yrkesområden grafer'!N12</f>
        <v>-0.13254555418109862</v>
      </c>
      <c r="O12" s="40">
        <f>'[1]yrkesområden grafer'!O12</f>
        <v>-0.22395673571876845</v>
      </c>
      <c r="P12" s="40">
        <f>'[1]yrkesområden grafer'!P12</f>
        <v>0.243456465064155</v>
      </c>
      <c r="Q12" s="50">
        <f>'[1]yrkesområden grafer'!Q12</f>
        <v>-0.12503749692843563</v>
      </c>
      <c r="S12" s="55" t="str">
        <f t="shared" ref="S12:S16" si="11">C12</f>
        <v>Kv 1</v>
      </c>
      <c r="T12" s="40">
        <f t="shared" ref="T12:T16" si="12">K12</f>
        <v>-0.13999285759706745</v>
      </c>
      <c r="U12" s="40">
        <f>IFERROR(((F6+M6+O6)-(K28+R28+T28))/(K28+R28+T28),"")</f>
        <v>-0.12623705183525605</v>
      </c>
      <c r="V12" s="40">
        <f t="shared" ref="V12:V16" si="13">N12</f>
        <v>-0.13254555418109862</v>
      </c>
      <c r="W12" s="40">
        <f t="shared" ref="W12:W16" si="14">J12</f>
        <v>-0.16553648488814848</v>
      </c>
      <c r="X12" s="40">
        <f t="shared" ref="X12:X16" si="15">E12</f>
        <v>-6.4668087728851825E-2</v>
      </c>
      <c r="Y12" s="40">
        <f t="shared" ref="Y12:Y16" si="16">H12</f>
        <v>-0.15864142835536599</v>
      </c>
      <c r="Z12" s="40">
        <f>IFERROR(((D6+I6)-(I28+N28))/(I28+N28),"")</f>
        <v>-0.2104329911791839</v>
      </c>
      <c r="AA12" s="40">
        <f t="shared" ref="AA12:AA16" si="17">L12</f>
        <v>5.511883388305671E-3</v>
      </c>
      <c r="AB12" s="40">
        <f>IFERROR(((G6+P6)-(L28+U28))/(L28+U28),"")</f>
        <v>0.15950760935563221</v>
      </c>
      <c r="AC12" s="40">
        <f t="shared" ref="AC12:AC16" si="18">Q12</f>
        <v>-0.12503749692843563</v>
      </c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3"/>
      <c r="BC12" s="91"/>
      <c r="BD12" s="91"/>
      <c r="BE12" s="91"/>
      <c r="BF12" s="91"/>
    </row>
    <row r="13" spans="2:58" ht="12.75" customHeight="1" thickBot="1" x14ac:dyDescent="0.25">
      <c r="B13" s="76" t="s">
        <v>9</v>
      </c>
      <c r="C13" s="56" t="str">
        <f>'[1]yrkesområden grafer'!C13</f>
        <v>Kv 2</v>
      </c>
      <c r="D13" s="40">
        <f>'[1]yrkesområden grafer'!D13</f>
        <v>-0.19127572144299548</v>
      </c>
      <c r="E13" s="40">
        <f>'[1]yrkesområden grafer'!E13</f>
        <v>-0.18474210899467691</v>
      </c>
      <c r="F13" s="40">
        <f>'[1]yrkesområden grafer'!F13</f>
        <v>-0.44013007860183834</v>
      </c>
      <c r="G13" s="40">
        <f>'[1]yrkesområden grafer'!G13</f>
        <v>-0.88523429498565975</v>
      </c>
      <c r="H13" s="40">
        <f>'[1]yrkesområden grafer'!H13</f>
        <v>-0.15027327338607538</v>
      </c>
      <c r="I13" s="40">
        <f>'[1]yrkesområden grafer'!I13</f>
        <v>-0.41444726320067526</v>
      </c>
      <c r="J13" s="40">
        <f>'[1]yrkesområden grafer'!J13</f>
        <v>-0.30144076123109037</v>
      </c>
      <c r="K13" s="40">
        <f>'[1]yrkesområden grafer'!K13</f>
        <v>-0.25853710372881061</v>
      </c>
      <c r="L13" s="40">
        <f>'[1]yrkesområden grafer'!L13</f>
        <v>-0.11033942844525264</v>
      </c>
      <c r="M13" s="40">
        <f>'[1]yrkesområden grafer'!M13</f>
        <v>-0.20385703883734771</v>
      </c>
      <c r="N13" s="40">
        <f>'[1]yrkesområden grafer'!N13</f>
        <v>-0.22804750218487344</v>
      </c>
      <c r="O13" s="40">
        <f>'[1]yrkesområden grafer'!O13</f>
        <v>-0.19662946540781834</v>
      </c>
      <c r="P13" s="40">
        <f>'[1]yrkesområden grafer'!P13</f>
        <v>9.8209347163980359E-2</v>
      </c>
      <c r="Q13" s="50">
        <f>'[1]yrkesområden grafer'!Q13</f>
        <v>-0.2621830920051495</v>
      </c>
      <c r="S13" s="56" t="str">
        <f t="shared" si="11"/>
        <v>Kv 2</v>
      </c>
      <c r="T13" s="40">
        <f t="shared" si="12"/>
        <v>-0.25853710372881061</v>
      </c>
      <c r="U13" s="40">
        <f t="shared" ref="U13:U15" si="19">IFERROR(((F7+M7+O7)-(K29+R29+T29))/(K29+R29+T29),"")</f>
        <v>-0.25206652932797008</v>
      </c>
      <c r="V13" s="40">
        <f t="shared" si="13"/>
        <v>-0.22804750218487344</v>
      </c>
      <c r="W13" s="40">
        <f t="shared" si="14"/>
        <v>-0.30144076123109037</v>
      </c>
      <c r="X13" s="40">
        <f t="shared" si="15"/>
        <v>-0.18474210899467691</v>
      </c>
      <c r="Y13" s="40">
        <f t="shared" si="16"/>
        <v>-0.15027327338607538</v>
      </c>
      <c r="Z13" s="40">
        <f t="shared" ref="Z13:Z15" si="20">IFERROR(((D7+I7)-(I29+N29))/(I29+N29),"")</f>
        <v>-0.40812739389755859</v>
      </c>
      <c r="AA13" s="40">
        <f t="shared" si="17"/>
        <v>-0.11033942844525264</v>
      </c>
      <c r="AB13" s="40">
        <f t="shared" ref="AB13:AB15" si="21">IFERROR(((G7+P7)-(L29+U29))/(L29+U29),"")</f>
        <v>-0.18509358268700746</v>
      </c>
      <c r="AC13" s="40">
        <f t="shared" si="18"/>
        <v>-0.2621830920051495</v>
      </c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3"/>
      <c r="BC13" s="91"/>
      <c r="BD13" s="91"/>
      <c r="BE13" s="91"/>
      <c r="BF13" s="91"/>
    </row>
    <row r="14" spans="2:58" ht="13.5" thickBot="1" x14ac:dyDescent="0.25">
      <c r="B14" s="76" t="s">
        <v>9</v>
      </c>
      <c r="C14" s="56" t="str">
        <f>'[1]yrkesområden grafer'!C14</f>
        <v>Kv 3</v>
      </c>
      <c r="D14" s="40">
        <f>'[1]yrkesområden grafer'!D14</f>
        <v>-0.1853419300552907</v>
      </c>
      <c r="E14" s="40">
        <f>'[1]yrkesområden grafer'!E14</f>
        <v>-0.20265820912502427</v>
      </c>
      <c r="F14" s="40">
        <f>'[1]yrkesområden grafer'!F14</f>
        <v>-0.30604179555739391</v>
      </c>
      <c r="G14" s="40">
        <f>'[1]yrkesområden grafer'!G14</f>
        <v>-0.73547346172913564</v>
      </c>
      <c r="H14" s="40">
        <f>'[1]yrkesområden grafer'!H14</f>
        <v>-0.11403418386801835</v>
      </c>
      <c r="I14" s="40">
        <f>'[1]yrkesområden grafer'!I14</f>
        <v>-0.31266768697797193</v>
      </c>
      <c r="J14" s="40">
        <f>'[1]yrkesområden grafer'!J14</f>
        <v>-0.34141011457369241</v>
      </c>
      <c r="K14" s="40">
        <f>'[1]yrkesområden grafer'!K14</f>
        <v>-0.2275658827600251</v>
      </c>
      <c r="L14" s="40">
        <f>'[1]yrkesområden grafer'!L14</f>
        <v>-2.3036230460982514E-2</v>
      </c>
      <c r="M14" s="40">
        <f>'[1]yrkesområden grafer'!M14</f>
        <v>-0.23428678516510604</v>
      </c>
      <c r="N14" s="40">
        <f>'[1]yrkesområden grafer'!N14</f>
        <v>-0.27337183992414632</v>
      </c>
      <c r="O14" s="40">
        <f>'[1]yrkesområden grafer'!O14</f>
        <v>-0.21794787734469165</v>
      </c>
      <c r="P14" s="40">
        <f>'[1]yrkesområden grafer'!P14</f>
        <v>0.3261330124189854</v>
      </c>
      <c r="Q14" s="50">
        <f>'[1]yrkesområden grafer'!Q14</f>
        <v>-0.20826903141660633</v>
      </c>
      <c r="S14" s="56" t="str">
        <f t="shared" si="11"/>
        <v>Kv 3</v>
      </c>
      <c r="T14" s="40">
        <f t="shared" si="12"/>
        <v>-0.2275658827600251</v>
      </c>
      <c r="U14" s="40">
        <f t="shared" si="19"/>
        <v>-0.24144003336290096</v>
      </c>
      <c r="V14" s="40">
        <f t="shared" si="13"/>
        <v>-0.27337183992414632</v>
      </c>
      <c r="W14" s="40">
        <f t="shared" si="14"/>
        <v>-0.34141011457369241</v>
      </c>
      <c r="X14" s="40">
        <f t="shared" si="15"/>
        <v>-0.20265820912502427</v>
      </c>
      <c r="Y14" s="40">
        <f t="shared" si="16"/>
        <v>-0.11403418386801835</v>
      </c>
      <c r="Z14" s="40">
        <f t="shared" si="20"/>
        <v>-0.30840185269656573</v>
      </c>
      <c r="AA14" s="40">
        <f t="shared" si="17"/>
        <v>-2.3036230460982514E-2</v>
      </c>
      <c r="AB14" s="40">
        <f t="shared" si="21"/>
        <v>-6.0570457297215698E-2</v>
      </c>
      <c r="AC14" s="40">
        <f t="shared" si="18"/>
        <v>-0.20826903141660633</v>
      </c>
    </row>
    <row r="15" spans="2:58" ht="13.5" thickBot="1" x14ac:dyDescent="0.25">
      <c r="B15" s="76" t="s">
        <v>9</v>
      </c>
      <c r="C15" s="57" t="str">
        <f>'[1]yrkesområden grafer'!C15</f>
        <v>Kv 4</v>
      </c>
      <c r="D15" s="40" t="str">
        <f>'[1]yrkesområden grafer'!D15</f>
        <v/>
      </c>
      <c r="E15" s="40" t="str">
        <f>'[1]yrkesområden grafer'!E15</f>
        <v/>
      </c>
      <c r="F15" s="40" t="str">
        <f>'[1]yrkesområden grafer'!F15</f>
        <v/>
      </c>
      <c r="G15" s="40" t="str">
        <f>'[1]yrkesområden grafer'!G15</f>
        <v/>
      </c>
      <c r="H15" s="40" t="str">
        <f>'[1]yrkesområden grafer'!H15</f>
        <v/>
      </c>
      <c r="I15" s="40" t="str">
        <f>'[1]yrkesområden grafer'!I15</f>
        <v/>
      </c>
      <c r="J15" s="40" t="str">
        <f>'[1]yrkesområden grafer'!J15</f>
        <v/>
      </c>
      <c r="K15" s="40" t="str">
        <f>'[1]yrkesområden grafer'!K15</f>
        <v/>
      </c>
      <c r="L15" s="40" t="str">
        <f>'[1]yrkesområden grafer'!L15</f>
        <v/>
      </c>
      <c r="M15" s="40" t="str">
        <f>'[1]yrkesområden grafer'!M15</f>
        <v/>
      </c>
      <c r="N15" s="40" t="str">
        <f>'[1]yrkesområden grafer'!N15</f>
        <v/>
      </c>
      <c r="O15" s="40" t="str">
        <f>'[1]yrkesområden grafer'!O15</f>
        <v/>
      </c>
      <c r="P15" s="40" t="str">
        <f>'[1]yrkesområden grafer'!P15</f>
        <v/>
      </c>
      <c r="Q15" s="50" t="str">
        <f>'[1]yrkesområden grafer'!Q15</f>
        <v/>
      </c>
      <c r="S15" s="57" t="str">
        <f t="shared" si="11"/>
        <v>Kv 4</v>
      </c>
      <c r="T15" s="40" t="str">
        <f t="shared" si="12"/>
        <v/>
      </c>
      <c r="U15" s="40" t="str">
        <f t="shared" si="19"/>
        <v/>
      </c>
      <c r="V15" s="40" t="str">
        <f t="shared" si="13"/>
        <v/>
      </c>
      <c r="W15" s="40" t="str">
        <f t="shared" si="14"/>
        <v/>
      </c>
      <c r="X15" s="40" t="str">
        <f t="shared" si="15"/>
        <v/>
      </c>
      <c r="Y15" s="40" t="str">
        <f t="shared" si="16"/>
        <v/>
      </c>
      <c r="Z15" s="40" t="str">
        <f t="shared" si="20"/>
        <v/>
      </c>
      <c r="AA15" s="40" t="str">
        <f t="shared" si="17"/>
        <v/>
      </c>
      <c r="AB15" s="40" t="str">
        <f t="shared" si="21"/>
        <v/>
      </c>
      <c r="AC15" s="40" t="str">
        <f t="shared" si="18"/>
        <v/>
      </c>
    </row>
    <row r="16" spans="2:58" ht="13.5" thickBot="1" x14ac:dyDescent="0.25">
      <c r="B16" s="76" t="s">
        <v>9</v>
      </c>
      <c r="C16" s="38" t="str">
        <f>'[1]yrkesområden grafer'!C16</f>
        <v>Ack.</v>
      </c>
      <c r="D16" s="42">
        <f>'[1]yrkesområden grafer'!D16</f>
        <v>-0.1186612735640542</v>
      </c>
      <c r="E16" s="42">
        <f>'[1]yrkesområden grafer'!E16</f>
        <v>-0.14678644546323327</v>
      </c>
      <c r="F16" s="42">
        <f>'[1]yrkesområden grafer'!F16</f>
        <v>-0.27859577622446874</v>
      </c>
      <c r="G16" s="42">
        <f>'[1]yrkesområden grafer'!G16</f>
        <v>-0.62472697475060235</v>
      </c>
      <c r="H16" s="42">
        <f>'[1]yrkesområden grafer'!H16</f>
        <v>-0.14120426418238963</v>
      </c>
      <c r="I16" s="42">
        <f>'[1]yrkesområden grafer'!I16</f>
        <v>-0.31635763802096639</v>
      </c>
      <c r="J16" s="42">
        <f>'[1]yrkesområden grafer'!J16</f>
        <v>-0.26499970426306074</v>
      </c>
      <c r="K16" s="42">
        <f>'[1]yrkesområden grafer'!K16</f>
        <v>-0.20712071757723605</v>
      </c>
      <c r="L16" s="42">
        <f>'[1]yrkesområden grafer'!L16</f>
        <v>-4.5230789620519296E-2</v>
      </c>
      <c r="M16" s="42">
        <f>'[1]yrkesområden grafer'!M16</f>
        <v>-0.12603243574008172</v>
      </c>
      <c r="N16" s="42">
        <f>'[1]yrkesområden grafer'!N16</f>
        <v>-0.20821619817495329</v>
      </c>
      <c r="O16" s="42">
        <f>'[1]yrkesområden grafer'!O16</f>
        <v>-0.21295959685398047</v>
      </c>
      <c r="P16" s="42">
        <f>'[1]yrkesområden grafer'!P16</f>
        <v>0.21401537447428276</v>
      </c>
      <c r="Q16" s="64">
        <f>'[1]yrkesområden grafer'!Q16</f>
        <v>-0.1990078167403535</v>
      </c>
      <c r="S16" s="38" t="str">
        <f t="shared" si="11"/>
        <v>Ack.</v>
      </c>
      <c r="T16" s="42">
        <f t="shared" si="12"/>
        <v>-0.20712071757723605</v>
      </c>
      <c r="U16" s="42">
        <f>IFERROR((F10+M10+O10)/CHOOSE($AF$21,(K28+R28+T28),(SUM(K28:K29)+SUM(R28:R29)+SUM(T28:T29)),(SUM(K28:K30)+SUM(R28:R30)+SUM(T28:T30)),(SUM(K28:K31)+SUM(R28:R31)+SUM(T28:T31)))-1,"")</f>
        <v>-0.20656526567551448</v>
      </c>
      <c r="V16" s="42">
        <f t="shared" si="13"/>
        <v>-0.20821619817495329</v>
      </c>
      <c r="W16" s="42">
        <f t="shared" si="14"/>
        <v>-0.26499970426306074</v>
      </c>
      <c r="X16" s="42">
        <f t="shared" si="15"/>
        <v>-0.14678644546323327</v>
      </c>
      <c r="Y16" s="42">
        <f t="shared" si="16"/>
        <v>-0.14120426418238963</v>
      </c>
      <c r="Z16" s="42">
        <f>IFERROR((D10+I10)/CHOOSE($AF$21,(I28+N28),(SUM(I28:I29)+SUM(N28:N29)),(SUM(I28:I30)+SUM(N28:N30)),(SUM(I28:I31)+SUM(N28:N31)))-1,"")</f>
        <v>-0.31085617984583058</v>
      </c>
      <c r="AA16" s="42">
        <f t="shared" si="17"/>
        <v>-4.5230789620519296E-2</v>
      </c>
      <c r="AB16" s="42">
        <f>IFERROR((G10+P10)/CHOOSE($AF$21,(L28+U28),(SUM(L28:L29)+SUM(U28:U29)),(SUM(L28:L30)+SUM(U28:U30)),(SUM(L28:L31)+SUM(U28:U31)))-1,"")</f>
        <v>-4.0308625085834882E-2</v>
      </c>
      <c r="AC16" s="42">
        <f t="shared" si="18"/>
        <v>-0.1990078167403535</v>
      </c>
    </row>
    <row r="17" spans="2:33" x14ac:dyDescent="0.2">
      <c r="B17" s="76"/>
      <c r="C17" s="136" t="str">
        <f>'[1]yrkesområden grafer'!C17</f>
        <v>Andel av total omsättning</v>
      </c>
      <c r="D17" s="137"/>
      <c r="E17" s="137"/>
      <c r="F17" s="137"/>
      <c r="G17" s="137"/>
      <c r="H17" s="137"/>
      <c r="I17" s="138"/>
      <c r="J17" s="138"/>
      <c r="K17" s="138"/>
      <c r="L17" s="138"/>
      <c r="M17" s="138"/>
      <c r="N17" s="138"/>
      <c r="O17" s="138"/>
      <c r="P17" s="138"/>
      <c r="Q17" s="139"/>
      <c r="S17" s="136" t="str">
        <f>C17</f>
        <v>Andel av total omsättning</v>
      </c>
      <c r="T17" s="137"/>
      <c r="U17" s="137"/>
      <c r="V17" s="137"/>
      <c r="W17" s="137"/>
      <c r="X17" s="137"/>
      <c r="Y17" s="138"/>
      <c r="Z17" s="138"/>
      <c r="AA17" s="138"/>
      <c r="AB17" s="138"/>
      <c r="AC17" s="138"/>
    </row>
    <row r="18" spans="2:33" ht="13.5" thickBot="1" x14ac:dyDescent="0.25">
      <c r="B18" s="76" t="s">
        <v>9</v>
      </c>
      <c r="C18" s="55" t="str">
        <f>'[1]yrkesområden grafer'!C18</f>
        <v>Kv 1</v>
      </c>
      <c r="D18" s="45">
        <f>'[1]yrkesområden grafer'!D18</f>
        <v>8.2586332426205881E-3</v>
      </c>
      <c r="E18" s="45">
        <f>'[1]yrkesområden grafer'!E18</f>
        <v>8.8234874470112426E-2</v>
      </c>
      <c r="F18" s="45">
        <f>'[1]yrkesområden grafer'!F18</f>
        <v>1.0619118928573307E-2</v>
      </c>
      <c r="G18" s="45">
        <f>'[1]yrkesområden grafer'!G18</f>
        <v>5.5475767595769979E-3</v>
      </c>
      <c r="H18" s="45">
        <f>'[1]yrkesområden grafer'!H18</f>
        <v>6.5717265327935731E-2</v>
      </c>
      <c r="I18" s="45">
        <f>'[1]yrkesområden grafer'!I18</f>
        <v>0.26657650556279611</v>
      </c>
      <c r="J18" s="45">
        <f>'[1]yrkesområden grafer'!J18</f>
        <v>0.11085248924873015</v>
      </c>
      <c r="K18" s="45">
        <f>'[1]yrkesområden grafer'!K18</f>
        <v>0.10465846331376846</v>
      </c>
      <c r="L18" s="45">
        <f>'[1]yrkesområden grafer'!L18</f>
        <v>0.21340700811544047</v>
      </c>
      <c r="M18" s="45">
        <f>'[1]yrkesområden grafer'!M18</f>
        <v>1.3195654934327741E-2</v>
      </c>
      <c r="N18" s="45">
        <f>'[1]yrkesområden grafer'!N18</f>
        <v>6.8579444896493369E-2</v>
      </c>
      <c r="O18" s="45">
        <f>'[1]yrkesområden grafer'!O18</f>
        <v>2.2175368578188727E-2</v>
      </c>
      <c r="P18" s="45">
        <f>'[1]yrkesområden grafer'!P18</f>
        <v>2.217759662143599E-2</v>
      </c>
      <c r="Q18" s="50">
        <f>'[1]yrkesområden grafer'!Q18</f>
        <v>1</v>
      </c>
      <c r="S18" s="55" t="str">
        <f t="shared" ref="S18:S22" si="22">C18</f>
        <v>Kv 1</v>
      </c>
      <c r="T18" s="45">
        <f t="shared" ref="T18:T22" si="23">K18</f>
        <v>0.10465846331376846</v>
      </c>
      <c r="U18" s="45">
        <f>IFERROR(F18+M18+O18,"")</f>
        <v>4.5990142441089774E-2</v>
      </c>
      <c r="V18" s="45">
        <f t="shared" ref="V18:V22" si="24">N18</f>
        <v>6.8579444896493369E-2</v>
      </c>
      <c r="W18" s="45">
        <f t="shared" ref="W18:W22" si="25">J18</f>
        <v>0.11085248924873015</v>
      </c>
      <c r="X18" s="45">
        <f t="shared" ref="X18:X22" si="26">E18</f>
        <v>8.8234874470112426E-2</v>
      </c>
      <c r="Y18" s="45">
        <f t="shared" ref="Y18:Y22" si="27">H18</f>
        <v>6.5717265327935731E-2</v>
      </c>
      <c r="Z18" s="45">
        <f>IFERROR(I18+D18,"")</f>
        <v>0.27483513880541671</v>
      </c>
      <c r="AA18" s="45">
        <f t="shared" ref="AA18:AA22" si="28">L18</f>
        <v>0.21340700811544047</v>
      </c>
      <c r="AB18" s="45">
        <f>IFERROR(G18+P18,"")</f>
        <v>2.7725173381012987E-2</v>
      </c>
      <c r="AC18" s="45">
        <f t="shared" ref="AC18:AC22" si="29">Q18</f>
        <v>1</v>
      </c>
      <c r="AE18" t="s">
        <v>5</v>
      </c>
      <c r="AF18" t="s">
        <v>6</v>
      </c>
    </row>
    <row r="19" spans="2:33" ht="13.5" thickBot="1" x14ac:dyDescent="0.25">
      <c r="B19" s="76" t="s">
        <v>9</v>
      </c>
      <c r="C19" s="56" t="str">
        <f>'[1]yrkesområden grafer'!C19</f>
        <v>Kv 2</v>
      </c>
      <c r="D19" s="45">
        <f>'[1]yrkesområden grafer'!D19</f>
        <v>9.6555416699833328E-3</v>
      </c>
      <c r="E19" s="45">
        <f>'[1]yrkesområden grafer'!E19</f>
        <v>8.3628153075980607E-2</v>
      </c>
      <c r="F19" s="45">
        <f>'[1]yrkesområden grafer'!F19</f>
        <v>7.5197731354196412E-3</v>
      </c>
      <c r="G19" s="45">
        <f>'[1]yrkesområden grafer'!G19</f>
        <v>1.1113870381506872E-3</v>
      </c>
      <c r="H19" s="45">
        <f>'[1]yrkesområden grafer'!H19</f>
        <v>7.5331363118018038E-2</v>
      </c>
      <c r="I19" s="45">
        <f>'[1]yrkesområden grafer'!I19</f>
        <v>0.23988155496520677</v>
      </c>
      <c r="J19" s="45">
        <f>'[1]yrkesområden grafer'!J19</f>
        <v>0.10239481768893643</v>
      </c>
      <c r="K19" s="45">
        <f>'[1]yrkesområden grafer'!K19</f>
        <v>9.7945475663864481E-2</v>
      </c>
      <c r="L19" s="45">
        <f>'[1]yrkesområden grafer'!L19</f>
        <v>0.25038368290080432</v>
      </c>
      <c r="M19" s="45">
        <f>'[1]yrkesområden grafer'!M19</f>
        <v>1.2425127564596085E-2</v>
      </c>
      <c r="N19" s="45">
        <f>'[1]yrkesområden grafer'!N19</f>
        <v>6.7738776751705018E-2</v>
      </c>
      <c r="O19" s="45">
        <f>'[1]yrkesområden grafer'!O19</f>
        <v>2.5701487716878427E-2</v>
      </c>
      <c r="P19" s="45">
        <f>'[1]yrkesområden grafer'!P19</f>
        <v>2.6282858710455978E-2</v>
      </c>
      <c r="Q19" s="50">
        <f>'[1]yrkesområden grafer'!Q19</f>
        <v>1</v>
      </c>
      <c r="S19" s="56" t="str">
        <f t="shared" si="22"/>
        <v>Kv 2</v>
      </c>
      <c r="T19" s="45">
        <f t="shared" si="23"/>
        <v>9.7945475663864481E-2</v>
      </c>
      <c r="U19" s="45">
        <f t="shared" ref="U19:U22" si="30">IFERROR(F19+M19+O19,"")</f>
        <v>4.5646388416894154E-2</v>
      </c>
      <c r="V19" s="45">
        <f t="shared" si="24"/>
        <v>6.7738776751705018E-2</v>
      </c>
      <c r="W19" s="45">
        <f t="shared" si="25"/>
        <v>0.10239481768893643</v>
      </c>
      <c r="X19" s="45">
        <f t="shared" si="26"/>
        <v>8.3628153075980607E-2</v>
      </c>
      <c r="Y19" s="45">
        <f t="shared" si="27"/>
        <v>7.5331363118018038E-2</v>
      </c>
      <c r="Z19" s="45">
        <f t="shared" ref="Z19:Z22" si="31">IFERROR(I19+D19,"")</f>
        <v>0.24953709663519011</v>
      </c>
      <c r="AA19" s="45">
        <f t="shared" si="28"/>
        <v>0.25038368290080432</v>
      </c>
      <c r="AB19" s="45">
        <f t="shared" ref="AB19:AB22" si="32">IFERROR(G19+P19,"")</f>
        <v>2.7394245748606664E-2</v>
      </c>
      <c r="AC19" s="45">
        <f t="shared" si="29"/>
        <v>1</v>
      </c>
      <c r="AE19">
        <v>2005</v>
      </c>
      <c r="AF19">
        <v>1</v>
      </c>
    </row>
    <row r="20" spans="2:33" ht="13.5" thickBot="1" x14ac:dyDescent="0.25">
      <c r="B20" s="76" t="s">
        <v>9</v>
      </c>
      <c r="C20" s="56" t="str">
        <f>'[1]yrkesområden grafer'!C20</f>
        <v>Kv 3</v>
      </c>
      <c r="D20" s="45">
        <f>'[1]yrkesområden grafer'!D20</f>
        <v>1.0154162589990877E-2</v>
      </c>
      <c r="E20" s="45">
        <f>'[1]yrkesområden grafer'!E20</f>
        <v>7.3142661503155279E-2</v>
      </c>
      <c r="F20" s="45">
        <f>'[1]yrkesområden grafer'!F20</f>
        <v>9.4780387133090189E-3</v>
      </c>
      <c r="G20" s="45">
        <f>'[1]yrkesområden grafer'!G20</f>
        <v>3.0068638654281703E-3</v>
      </c>
      <c r="H20" s="45">
        <f>'[1]yrkesområden grafer'!H20</f>
        <v>7.9161329235614572E-2</v>
      </c>
      <c r="I20" s="45">
        <f>'[1]yrkesområden grafer'!I20</f>
        <v>0.2471429170644058</v>
      </c>
      <c r="J20" s="45">
        <f>'[1]yrkesområden grafer'!J20</f>
        <v>8.6831636536245316E-2</v>
      </c>
      <c r="K20" s="45">
        <f>'[1]yrkesområden grafer'!K20</f>
        <v>0.10011828752595589</v>
      </c>
      <c r="L20" s="45">
        <f>'[1]yrkesområden grafer'!L20</f>
        <v>0.26920575975436178</v>
      </c>
      <c r="M20" s="45">
        <f>'[1]yrkesområden grafer'!M20</f>
        <v>1.0814632406782425E-2</v>
      </c>
      <c r="N20" s="45">
        <f>'[1]yrkesområden grafer'!N20</f>
        <v>5.8625955660773652E-2</v>
      </c>
      <c r="O20" s="45">
        <f>'[1]yrkesområden grafer'!O20</f>
        <v>2.6009327268740882E-2</v>
      </c>
      <c r="P20" s="45">
        <f>'[1]yrkesområden grafer'!P20</f>
        <v>2.6308427875236223E-2</v>
      </c>
      <c r="Q20" s="50">
        <f>'[1]yrkesområden grafer'!Q20</f>
        <v>1</v>
      </c>
      <c r="S20" s="56" t="str">
        <f t="shared" si="22"/>
        <v>Kv 3</v>
      </c>
      <c r="T20" s="45">
        <f t="shared" si="23"/>
        <v>0.10011828752595589</v>
      </c>
      <c r="U20" s="45">
        <f t="shared" si="30"/>
        <v>4.6301998388832324E-2</v>
      </c>
      <c r="V20" s="45">
        <f t="shared" si="24"/>
        <v>5.8625955660773652E-2</v>
      </c>
      <c r="W20" s="45">
        <f t="shared" si="25"/>
        <v>8.6831636536245316E-2</v>
      </c>
      <c r="X20" s="45">
        <f t="shared" si="26"/>
        <v>7.3142661503155279E-2</v>
      </c>
      <c r="Y20" s="45">
        <f t="shared" si="27"/>
        <v>7.9161329235614572E-2</v>
      </c>
      <c r="Z20" s="45">
        <f t="shared" si="31"/>
        <v>0.25729707965439669</v>
      </c>
      <c r="AA20" s="45">
        <f t="shared" si="28"/>
        <v>0.26920575975436178</v>
      </c>
      <c r="AB20" s="45">
        <f t="shared" si="32"/>
        <v>2.9315291740664391E-2</v>
      </c>
      <c r="AC20" s="45">
        <f t="shared" si="29"/>
        <v>1</v>
      </c>
      <c r="AE20" t="s">
        <v>4</v>
      </c>
      <c r="AF20" t="s">
        <v>3</v>
      </c>
    </row>
    <row r="21" spans="2:33" ht="13.5" thickBot="1" x14ac:dyDescent="0.25">
      <c r="B21" s="76" t="s">
        <v>9</v>
      </c>
      <c r="C21" s="57" t="str">
        <f>'[1]yrkesområden grafer'!C21</f>
        <v>Kv 4</v>
      </c>
      <c r="D21" s="45" t="str">
        <f>'[1]yrkesområden grafer'!D21</f>
        <v/>
      </c>
      <c r="E21" s="45" t="str">
        <f>'[1]yrkesområden grafer'!E21</f>
        <v/>
      </c>
      <c r="F21" s="45" t="str">
        <f>'[1]yrkesområden grafer'!F21</f>
        <v/>
      </c>
      <c r="G21" s="45" t="str">
        <f>'[1]yrkesområden grafer'!G21</f>
        <v/>
      </c>
      <c r="H21" s="45" t="str">
        <f>'[1]yrkesområden grafer'!H21</f>
        <v/>
      </c>
      <c r="I21" s="45" t="str">
        <f>'[1]yrkesområden grafer'!I21</f>
        <v/>
      </c>
      <c r="J21" s="45" t="str">
        <f>'[1]yrkesområden grafer'!J21</f>
        <v/>
      </c>
      <c r="K21" s="45" t="str">
        <f>'[1]yrkesområden grafer'!K21</f>
        <v/>
      </c>
      <c r="L21" s="45" t="str">
        <f>'[1]yrkesområden grafer'!L21</f>
        <v/>
      </c>
      <c r="M21" s="45" t="str">
        <f>'[1]yrkesområden grafer'!M21</f>
        <v/>
      </c>
      <c r="N21" s="45" t="str">
        <f>'[1]yrkesområden grafer'!N21</f>
        <v/>
      </c>
      <c r="O21" s="45" t="str">
        <f>'[1]yrkesområden grafer'!O21</f>
        <v/>
      </c>
      <c r="P21" s="45" t="str">
        <f>'[1]yrkesområden grafer'!P21</f>
        <v/>
      </c>
      <c r="Q21" s="50" t="str">
        <f>'[1]yrkesområden grafer'!Q21</f>
        <v/>
      </c>
      <c r="R21" s="1"/>
      <c r="S21" s="57" t="str">
        <f t="shared" si="22"/>
        <v>Kv 4</v>
      </c>
      <c r="T21" s="45" t="str">
        <f t="shared" si="23"/>
        <v/>
      </c>
      <c r="U21" s="45" t="str">
        <f t="shared" si="30"/>
        <v/>
      </c>
      <c r="V21" s="45" t="str">
        <f t="shared" si="24"/>
        <v/>
      </c>
      <c r="W21" s="45" t="str">
        <f t="shared" si="25"/>
        <v/>
      </c>
      <c r="X21" s="45" t="str">
        <f t="shared" si="26"/>
        <v/>
      </c>
      <c r="Y21" s="45" t="str">
        <f t="shared" si="27"/>
        <v/>
      </c>
      <c r="Z21" s="45" t="str">
        <f t="shared" si="31"/>
        <v/>
      </c>
      <c r="AA21" s="45" t="str">
        <f t="shared" si="28"/>
        <v/>
      </c>
      <c r="AB21" s="45" t="str">
        <f t="shared" si="32"/>
        <v/>
      </c>
      <c r="AC21" s="45" t="str">
        <f t="shared" si="29"/>
        <v/>
      </c>
      <c r="AE21" s="75">
        <f>'Riket grafer data'!$V$14</f>
        <v>2020</v>
      </c>
      <c r="AF21" s="75">
        <f>'Riket grafer data'!$W$14</f>
        <v>3</v>
      </c>
      <c r="AG21" s="25" t="s">
        <v>8</v>
      </c>
    </row>
    <row r="22" spans="2:33" ht="13.5" thickBot="1" x14ac:dyDescent="0.25">
      <c r="B22" s="76" t="s">
        <v>9</v>
      </c>
      <c r="C22" s="38" t="str">
        <f>'[1]yrkesområden grafer'!C22</f>
        <v>Ack.</v>
      </c>
      <c r="D22" s="42">
        <f>'[1]yrkesområden grafer'!D22</f>
        <v>9.2978296924834149E-3</v>
      </c>
      <c r="E22" s="42">
        <f>'[1]yrkesområden grafer'!E22</f>
        <v>8.2047184790984384E-2</v>
      </c>
      <c r="F22" s="42">
        <f>'[1]yrkesområden grafer'!F22</f>
        <v>9.2703398675398896E-3</v>
      </c>
      <c r="G22" s="42">
        <f>'[1]yrkesområden grafer'!G22</f>
        <v>3.333678054411612E-3</v>
      </c>
      <c r="H22" s="42">
        <f>'[1]yrkesområden grafer'!H22</f>
        <v>7.2993795783009949E-2</v>
      </c>
      <c r="I22" s="42">
        <f>'[1]yrkesområden grafer'!I22</f>
        <v>0.25196009137804037</v>
      </c>
      <c r="J22" s="42">
        <f>'[1]yrkesområden grafer'!J22</f>
        <v>0.10064368897969138</v>
      </c>
      <c r="K22" s="42">
        <f>'[1]yrkesområden grafer'!K22</f>
        <v>0.10109115508334676</v>
      </c>
      <c r="L22" s="42">
        <f>'[1]yrkesområden grafer'!L22</f>
        <v>0.24267081281673922</v>
      </c>
      <c r="M22" s="42">
        <f>'[1]yrkesområden grafer'!M22</f>
        <v>1.2205445148890269E-2</v>
      </c>
      <c r="N22" s="42">
        <f>'[1]yrkesområden grafer'!N22</f>
        <v>6.5202285589766137E-2</v>
      </c>
      <c r="O22" s="42">
        <f>'[1]yrkesområden grafer'!O22</f>
        <v>2.4501656258157672E-2</v>
      </c>
      <c r="P22" s="42">
        <f>'[1]yrkesområden grafer'!P22</f>
        <v>2.4782036556938825E-2</v>
      </c>
      <c r="Q22" s="64">
        <f>'[1]yrkesområden grafer'!Q22</f>
        <v>1</v>
      </c>
      <c r="S22" s="38" t="str">
        <f t="shared" si="22"/>
        <v>Ack.</v>
      </c>
      <c r="T22" s="42">
        <f t="shared" si="23"/>
        <v>0.10109115508334676</v>
      </c>
      <c r="U22" s="42">
        <f t="shared" si="30"/>
        <v>4.5977441274587832E-2</v>
      </c>
      <c r="V22" s="42">
        <f t="shared" si="24"/>
        <v>6.5202285589766137E-2</v>
      </c>
      <c r="W22" s="42">
        <f t="shared" si="25"/>
        <v>0.10064368897969138</v>
      </c>
      <c r="X22" s="42">
        <f t="shared" si="26"/>
        <v>8.2047184790984384E-2</v>
      </c>
      <c r="Y22" s="42">
        <f t="shared" si="27"/>
        <v>7.2993795783009949E-2</v>
      </c>
      <c r="Z22" s="42">
        <f t="shared" si="31"/>
        <v>0.26125792107052381</v>
      </c>
      <c r="AA22" s="42">
        <f t="shared" si="28"/>
        <v>0.24267081281673922</v>
      </c>
      <c r="AB22" s="42">
        <f t="shared" si="32"/>
        <v>2.8115714611350436E-2</v>
      </c>
      <c r="AC22" s="42">
        <f t="shared" si="29"/>
        <v>1</v>
      </c>
    </row>
    <row r="24" spans="2:33" x14ac:dyDescent="0.2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6" spans="2:33" ht="18" x14ac:dyDescent="0.25">
      <c r="E26" s="20" t="str">
        <f>'[1]yrkesområden grafer'!E26</f>
        <v>Förändring</v>
      </c>
      <c r="F26" s="20"/>
      <c r="H26" s="140" t="str">
        <f>'[1]yrkesområden grafer'!H26</f>
        <v>Omsättning per yrkesområde 2019</v>
      </c>
      <c r="I26" s="141"/>
      <c r="J26" s="141"/>
      <c r="K26" s="141"/>
      <c r="L26" s="141"/>
      <c r="M26" s="141"/>
      <c r="N26" s="142"/>
      <c r="O26" s="142"/>
      <c r="P26" s="142"/>
      <c r="Q26" s="142"/>
      <c r="R26" s="142"/>
      <c r="S26" s="142"/>
      <c r="T26" s="142"/>
      <c r="U26" s="142"/>
      <c r="V26" s="143"/>
    </row>
    <row r="27" spans="2:33" ht="22.5" x14ac:dyDescent="0.2">
      <c r="E27" s="97">
        <f>'[1]yrkesområden grafer'!E27</f>
        <v>2020</v>
      </c>
      <c r="F27" s="97"/>
      <c r="H27" s="31"/>
      <c r="I27" s="31" t="str">
        <f>'[1]yrkesområden grafer'!I27</f>
        <v>Bygg</v>
      </c>
      <c r="J27" s="44" t="str">
        <f>'[1]yrkesområden grafer'!J27</f>
        <v>Ekonomi/     Finans</v>
      </c>
      <c r="K27" s="31" t="str">
        <f>'[1]yrkesområden grafer'!K27</f>
        <v>Försäljning</v>
      </c>
      <c r="L27" s="44" t="str">
        <f>'[1]yrkesområden grafer'!L27</f>
        <v>Hotell/     Rest.</v>
      </c>
      <c r="M27" s="44" t="str">
        <f>'[1]yrkesområden grafer'!M27</f>
        <v>Hälso/  Sjukvård</v>
      </c>
      <c r="N27" s="44" t="str">
        <f>'[1]yrkesområden grafer'!N27</f>
        <v>Industri/ Tillverk.</v>
      </c>
      <c r="O27" s="31" t="str">
        <f>'[1]yrkesområden grafer'!O27</f>
        <v>IT</v>
      </c>
      <c r="P27" s="44" t="str">
        <f>'[1]yrkesområden grafer'!P27</f>
        <v>Kontor/ Admin.</v>
      </c>
      <c r="Q27" s="44" t="str">
        <f>'[1]yrkesområden grafer'!Q27</f>
        <v>Lager/  logistik</v>
      </c>
      <c r="R27" s="31" t="str">
        <f>'[1]yrkesområden grafer'!R27</f>
        <v>Mf/Info</v>
      </c>
      <c r="S27" s="31" t="str">
        <f>'[1]yrkesområden grafer'!S27</f>
        <v>Teknik</v>
      </c>
      <c r="T27" s="44" t="str">
        <f>'[1]yrkesområden grafer'!T27</f>
        <v>Tele/   Callcent.</v>
      </c>
      <c r="U27" s="31" t="str">
        <f>'[1]yrkesområden grafer'!U27</f>
        <v>Övrigt</v>
      </c>
      <c r="V27" s="53" t="str">
        <f>'[1]yrkesområden grafer'!V27</f>
        <v>Totalt</v>
      </c>
    </row>
    <row r="28" spans="2:33" ht="13.5" thickBot="1" x14ac:dyDescent="0.25">
      <c r="E28" s="96">
        <f>'[1]yrkesområden grafer'!E28</f>
        <v>3</v>
      </c>
      <c r="F28" s="96" t="str">
        <f>'[1]yrkesområden grafer'!F28</f>
        <v>Kolumn</v>
      </c>
      <c r="H28" s="55" t="str">
        <f>'[1]yrkesområden grafer'!H28</f>
        <v>Kv 1</v>
      </c>
      <c r="I28" s="34">
        <f>'[1]yrkesområden grafer'!I28</f>
        <v>49.2356654887</v>
      </c>
      <c r="J28" s="34">
        <f>'[1]yrkesområden grafer'!J28</f>
        <v>602.24096967789501</v>
      </c>
      <c r="K28" s="34">
        <f>'[1]yrkesområden grafer'!K28</f>
        <v>74.426682839443416</v>
      </c>
      <c r="L28" s="34">
        <f>'[1]yrkesområden grafer'!L28</f>
        <v>38.787645416709765</v>
      </c>
      <c r="M28" s="34">
        <f>'[1]yrkesområden grafer'!M28</f>
        <v>498.6480626</v>
      </c>
      <c r="N28" s="34">
        <f>'[1]yrkesområden grafer'!N28</f>
        <v>2172.9433462183697</v>
      </c>
      <c r="O28" s="34">
        <f>'[1]yrkesområden grafer'!O28</f>
        <v>848.07424334193934</v>
      </c>
      <c r="P28" s="34">
        <f>'[1]yrkesområden grafer'!P28</f>
        <v>776.9052787702766</v>
      </c>
      <c r="Q28" s="34">
        <f>'[1]yrkesområden grafer'!Q28</f>
        <v>1354.9312090768624</v>
      </c>
      <c r="R28" s="34">
        <f>'[1]yrkesområden grafer'!R28</f>
        <v>79.171233328480128</v>
      </c>
      <c r="S28" s="34">
        <f>'[1]yrkesområden grafer'!S28</f>
        <v>504.71134261868195</v>
      </c>
      <c r="T28" s="34">
        <f>'[1]yrkesområden grafer'!T28</f>
        <v>182.42346050642018</v>
      </c>
      <c r="U28" s="34">
        <f>'[1]yrkesområden grafer'!U28</f>
        <v>113.86222652241463</v>
      </c>
      <c r="V28" s="34">
        <f>'[1]yrkesområden grafer'!V28</f>
        <v>7296.3613664061932</v>
      </c>
    </row>
    <row r="29" spans="2:33" ht="13.5" thickBot="1" x14ac:dyDescent="0.25">
      <c r="C29" s="4" t="str">
        <f>'[1]yrkesområden grafer'!C29</f>
        <v>Bygg</v>
      </c>
      <c r="E29" s="7">
        <f>'[1]yrkesområden grafer'!E29</f>
        <v>-0.1853419300552907</v>
      </c>
      <c r="F29">
        <f>'[1]yrkesområden grafer'!F29</f>
        <v>2</v>
      </c>
      <c r="H29" s="56" t="str">
        <f>'[1]yrkesområden grafer'!H29</f>
        <v>Kv 2</v>
      </c>
      <c r="I29" s="34">
        <f>'[1]yrkesområden grafer'!I29</f>
        <v>66.409563882396</v>
      </c>
      <c r="J29" s="34">
        <f>'[1]yrkesområden grafer'!J29</f>
        <v>570.57397840123429</v>
      </c>
      <c r="K29" s="34">
        <f>'[1]yrkesområden grafer'!K29</f>
        <v>74.708853122857747</v>
      </c>
      <c r="L29" s="34">
        <f>'[1]yrkesområden grafer'!L29</f>
        <v>53.865124179120002</v>
      </c>
      <c r="M29" s="34">
        <f>'[1]yrkesområden grafer'!M29</f>
        <v>493.11818046000002</v>
      </c>
      <c r="N29" s="34">
        <f>'[1]yrkesområden grafer'!N29</f>
        <v>2278.6903184491071</v>
      </c>
      <c r="O29" s="34">
        <f>'[1]yrkesområden grafer'!O29</f>
        <v>815.32207903521805</v>
      </c>
      <c r="P29" s="34">
        <f>'[1]yrkesområden grafer'!P29</f>
        <v>734.76662845040187</v>
      </c>
      <c r="Q29" s="34">
        <f>'[1]yrkesområden grafer'!Q29</f>
        <v>1565.4389897368687</v>
      </c>
      <c r="R29" s="34">
        <f>'[1]yrkesområden grafer'!R29</f>
        <v>86.808902045194145</v>
      </c>
      <c r="S29" s="34">
        <f>'[1]yrkesområden grafer'!S29</f>
        <v>488.09149470764646</v>
      </c>
      <c r="T29" s="34">
        <f>'[1]yrkesområden grafer'!T29</f>
        <v>177.94952411304709</v>
      </c>
      <c r="U29" s="34">
        <f>'[1]yrkesområden grafer'!U29</f>
        <v>133.11957779843959</v>
      </c>
      <c r="V29" s="34">
        <f>'[1]yrkesområden grafer'!V29</f>
        <v>7538.8632143815321</v>
      </c>
    </row>
    <row r="30" spans="2:33" ht="13.5" thickBot="1" x14ac:dyDescent="0.25">
      <c r="C30" t="str">
        <f>'[1]yrkesområden grafer'!C30</f>
        <v>Ekonomi/Finans</v>
      </c>
      <c r="E30" s="7">
        <f>'[1]yrkesområden grafer'!E30</f>
        <v>-0.20265820912502427</v>
      </c>
      <c r="F30">
        <f>'[1]yrkesområden grafer'!F30</f>
        <v>3</v>
      </c>
      <c r="H30" s="56" t="str">
        <f>'[1]yrkesområden grafer'!H30</f>
        <v>Kv 3</v>
      </c>
      <c r="I30" s="34">
        <f>'[1]yrkesområden grafer'!I30</f>
        <v>67.603922644314991</v>
      </c>
      <c r="J30" s="34">
        <f>'[1]yrkesområden grafer'!J30</f>
        <v>497.54157779211687</v>
      </c>
      <c r="K30" s="34">
        <f>'[1]yrkesområden grafer'!K30</f>
        <v>74.077840019140666</v>
      </c>
      <c r="L30" s="34">
        <f>'[1]yrkesområden grafer'!L30</f>
        <v>61.6520702290494</v>
      </c>
      <c r="M30" s="34">
        <f>'[1]yrkesområden grafer'!M30</f>
        <v>484.61768595600006</v>
      </c>
      <c r="N30" s="34">
        <f>'[1]yrkesområden grafer'!N30</f>
        <v>1950.2242567458022</v>
      </c>
      <c r="O30" s="34">
        <f>'[1]yrkesområden grafer'!O30</f>
        <v>715.09884530373336</v>
      </c>
      <c r="P30" s="34">
        <f>'[1]yrkesområden grafer'!P30</f>
        <v>702.99965507482466</v>
      </c>
      <c r="Q30" s="34">
        <f>'[1]yrkesområden grafer'!Q30</f>
        <v>1494.5451385116094</v>
      </c>
      <c r="R30" s="34">
        <f>'[1]yrkesområden grafer'!R30</f>
        <v>76.603527157067759</v>
      </c>
      <c r="S30" s="34">
        <f>'[1]yrkesområden grafer'!S30</f>
        <v>437.60357116132803</v>
      </c>
      <c r="T30" s="34">
        <f>'[1]yrkesområden grafer'!T30</f>
        <v>180.38339941776755</v>
      </c>
      <c r="U30" s="34">
        <f>'[1]yrkesområden grafer'!U30</f>
        <v>107.59967439022417</v>
      </c>
      <c r="V30" s="34">
        <f>'[1]yrkesområden grafer'!V30</f>
        <v>6850.5511644029793</v>
      </c>
    </row>
    <row r="31" spans="2:33" ht="13.5" thickBot="1" x14ac:dyDescent="0.25">
      <c r="C31" t="str">
        <f>'[1]yrkesområden grafer'!C31</f>
        <v>Försäljning</v>
      </c>
      <c r="E31" s="7">
        <f>'[1]yrkesområden grafer'!E31</f>
        <v>-0.30604179555739391</v>
      </c>
      <c r="F31">
        <f>'[1]yrkesområden grafer'!F31</f>
        <v>4</v>
      </c>
      <c r="H31" s="57" t="str">
        <f>'[1]yrkesområden grafer'!H31</f>
        <v>Kv 4</v>
      </c>
      <c r="I31" s="34">
        <f>'[1]yrkesområden grafer'!I31</f>
        <v>63.374001710500004</v>
      </c>
      <c r="J31" s="34">
        <f>'[1]yrkesområden grafer'!J31</f>
        <v>527.26412649487997</v>
      </c>
      <c r="K31" s="34">
        <f>'[1]yrkesområden grafer'!K31</f>
        <v>71.965450274017343</v>
      </c>
      <c r="L31" s="34">
        <f>'[1]yrkesområden grafer'!L31</f>
        <v>59.820862136700534</v>
      </c>
      <c r="M31" s="34">
        <f>'[1]yrkesområden grafer'!M31</f>
        <v>462.39999284000004</v>
      </c>
      <c r="N31" s="34">
        <f>'[1]yrkesområden grafer'!N31</f>
        <v>1851.7070958615941</v>
      </c>
      <c r="O31" s="34">
        <f>'[1]yrkesområden grafer'!O31</f>
        <v>786.22616910434601</v>
      </c>
      <c r="P31" s="34">
        <f>'[1]yrkesområden grafer'!P31</f>
        <v>742.26878655015798</v>
      </c>
      <c r="Q31" s="34">
        <f>'[1]yrkesområden grafer'!Q31</f>
        <v>1464.2884098994059</v>
      </c>
      <c r="R31" s="34">
        <f>'[1]yrkesområden grafer'!R31</f>
        <v>91.475745549424744</v>
      </c>
      <c r="S31" s="34">
        <f>'[1]yrkesområden grafer'!S31</f>
        <v>472.88953019895774</v>
      </c>
      <c r="T31" s="34">
        <f>'[1]yrkesområden grafer'!T31</f>
        <v>136.11351602156435</v>
      </c>
      <c r="U31" s="34">
        <f>'[1]yrkesområden grafer'!U31</f>
        <v>137.88467596453575</v>
      </c>
      <c r="V31" s="34">
        <f>'[1]yrkesområden grafer'!V31</f>
        <v>6867.6783626060842</v>
      </c>
    </row>
    <row r="32" spans="2:33" ht="13.5" thickBot="1" x14ac:dyDescent="0.25">
      <c r="C32" s="25" t="str">
        <f>'[1]yrkesområden grafer'!C32</f>
        <v>Hotell/Restaurang/Turism</v>
      </c>
      <c r="E32" s="7">
        <f>'[1]yrkesområden grafer'!E32</f>
        <v>-0.73547346172913564</v>
      </c>
      <c r="F32">
        <f>'[1]yrkesområden grafer'!F32</f>
        <v>5</v>
      </c>
      <c r="H32" s="38" t="str">
        <f>'[1]yrkesområden grafer'!H32</f>
        <v>Ack.</v>
      </c>
      <c r="I32" s="39">
        <f>'[1]yrkesområden grafer'!I32</f>
        <v>246.62315372591101</v>
      </c>
      <c r="J32" s="39">
        <f>'[1]yrkesområden grafer'!J32</f>
        <v>2197.6206523661263</v>
      </c>
      <c r="K32" s="39">
        <f>'[1]yrkesområden grafer'!K32</f>
        <v>295.17882625545917</v>
      </c>
      <c r="L32" s="39">
        <f>'[1]yrkesområden grafer'!L32</f>
        <v>214.12570196157969</v>
      </c>
      <c r="M32" s="39">
        <f>'[1]yrkesområden grafer'!M32</f>
        <v>1938.7839218560002</v>
      </c>
      <c r="N32" s="39">
        <f>'[1]yrkesområden grafer'!N32</f>
        <v>8253.5650172748738</v>
      </c>
      <c r="O32" s="39">
        <f>'[1]yrkesområden grafer'!O32</f>
        <v>3164.7213367852369</v>
      </c>
      <c r="P32" s="39">
        <f>'[1]yrkesområden grafer'!P32</f>
        <v>2956.940348845661</v>
      </c>
      <c r="Q32" s="39">
        <f>'[1]yrkesområden grafer'!Q32</f>
        <v>5879.2037472247466</v>
      </c>
      <c r="R32" s="39">
        <f>'[1]yrkesområden grafer'!R32</f>
        <v>334.0594080801668</v>
      </c>
      <c r="S32" s="39">
        <f>'[1]yrkesområden grafer'!S32</f>
        <v>1903.2959386866144</v>
      </c>
      <c r="T32" s="39">
        <f>'[1]yrkesområden grafer'!T32</f>
        <v>676.8699000587992</v>
      </c>
      <c r="U32" s="39">
        <f>'[1]yrkesområden grafer'!U32</f>
        <v>492.46615467561412</v>
      </c>
      <c r="V32" s="39">
        <f>'[1]yrkesområden grafer'!V32</f>
        <v>28553.454107796788</v>
      </c>
    </row>
    <row r="33" spans="3:6" x14ac:dyDescent="0.2">
      <c r="C33" t="str">
        <f>'[1]yrkesområden grafer'!C33</f>
        <v>Hälso- och sjukvård</v>
      </c>
      <c r="E33" s="7">
        <f>'[1]yrkesområden grafer'!E33</f>
        <v>-0.11403418386801835</v>
      </c>
      <c r="F33">
        <f>'[1]yrkesområden grafer'!F33</f>
        <v>6</v>
      </c>
    </row>
    <row r="34" spans="3:6" x14ac:dyDescent="0.2">
      <c r="C34" t="str">
        <f>'[1]yrkesområden grafer'!C34</f>
        <v>Industri/Tillverkning</v>
      </c>
      <c r="E34" s="7">
        <f>'[1]yrkesområden grafer'!E34</f>
        <v>-0.31266768697797193</v>
      </c>
      <c r="F34">
        <f>'[1]yrkesområden grafer'!F34</f>
        <v>7</v>
      </c>
    </row>
    <row r="35" spans="3:6" x14ac:dyDescent="0.2">
      <c r="C35" t="str">
        <f>'[1]yrkesområden grafer'!C35</f>
        <v>IT</v>
      </c>
      <c r="E35" s="7">
        <f>'[1]yrkesområden grafer'!E35</f>
        <v>-0.34141011457369241</v>
      </c>
      <c r="F35">
        <f>'[1]yrkesområden grafer'!F35</f>
        <v>8</v>
      </c>
    </row>
    <row r="36" spans="3:6" x14ac:dyDescent="0.2">
      <c r="C36" t="str">
        <f>'[1]yrkesområden grafer'!C36</f>
        <v>Kontor/Administration</v>
      </c>
      <c r="E36" s="7">
        <f>'[1]yrkesområden grafer'!E36</f>
        <v>-0.2275658827600251</v>
      </c>
      <c r="F36">
        <f>'[1]yrkesområden grafer'!F36</f>
        <v>9</v>
      </c>
    </row>
    <row r="37" spans="3:6" x14ac:dyDescent="0.2">
      <c r="C37" t="str">
        <f>'[1]yrkesområden grafer'!C37</f>
        <v>Lager/Logistik</v>
      </c>
      <c r="E37" s="7">
        <f>'[1]yrkesområden grafer'!E37</f>
        <v>-2.3036230460982514E-2</v>
      </c>
      <c r="F37">
        <f>'[1]yrkesområden grafer'!F37</f>
        <v>10</v>
      </c>
    </row>
    <row r="38" spans="3:6" x14ac:dyDescent="0.2">
      <c r="C38" s="25" t="str">
        <f>'[1]yrkesområden grafer'!C38</f>
        <v>Marknadsföring/Information</v>
      </c>
      <c r="E38" s="7">
        <f>'[1]yrkesområden grafer'!E38</f>
        <v>-0.23428678516510604</v>
      </c>
      <c r="F38">
        <f>'[1]yrkesområden grafer'!F38</f>
        <v>11</v>
      </c>
    </row>
    <row r="39" spans="3:6" x14ac:dyDescent="0.2">
      <c r="C39" t="str">
        <f>'[1]yrkesområden grafer'!C39</f>
        <v>Teknik</v>
      </c>
      <c r="E39" s="7">
        <f>'[1]yrkesområden grafer'!E39</f>
        <v>-0.27337183992414632</v>
      </c>
      <c r="F39">
        <f>'[1]yrkesområden grafer'!F39</f>
        <v>12</v>
      </c>
    </row>
    <row r="40" spans="3:6" x14ac:dyDescent="0.2">
      <c r="C40" t="str">
        <f>'[1]yrkesområden grafer'!C40</f>
        <v>Telefoni/Callcenter</v>
      </c>
      <c r="E40" s="7">
        <f>'[1]yrkesområden grafer'!E40</f>
        <v>-0.21794787734469165</v>
      </c>
      <c r="F40">
        <f>'[1]yrkesområden grafer'!F40</f>
        <v>13</v>
      </c>
    </row>
    <row r="41" spans="3:6" x14ac:dyDescent="0.2">
      <c r="C41" t="str">
        <f>'[1]yrkesområden grafer'!C41</f>
        <v>Övrigt</v>
      </c>
      <c r="E41" s="7">
        <f>'[1]yrkesområden grafer'!E41</f>
        <v>0.3261330124189854</v>
      </c>
      <c r="F41">
        <f>'[1]yrkesområden grafer'!F41</f>
        <v>14</v>
      </c>
    </row>
    <row r="42" spans="3:6" x14ac:dyDescent="0.2">
      <c r="F42" s="7"/>
    </row>
    <row r="43" spans="3:6" x14ac:dyDescent="0.2">
      <c r="E43" s="7"/>
    </row>
    <row r="48" spans="3:6" x14ac:dyDescent="0.2">
      <c r="E48" s="20" t="str">
        <f>'[1]yrkesområden grafer'!E48</f>
        <v>Andel</v>
      </c>
    </row>
    <row r="49" spans="2:12" x14ac:dyDescent="0.2">
      <c r="E49" s="97">
        <f>'[1]yrkesområden grafer'!E49</f>
        <v>2020</v>
      </c>
    </row>
    <row r="50" spans="2:12" x14ac:dyDescent="0.2">
      <c r="B50" s="25" t="str">
        <f>'[1]yrkesområden grafer'!B50</f>
        <v>rank</v>
      </c>
      <c r="E50" s="96">
        <f>'[1]yrkesområden grafer'!E50</f>
        <v>3</v>
      </c>
    </row>
    <row r="51" spans="2:12" x14ac:dyDescent="0.2">
      <c r="B51">
        <f>'[1]yrkesområden grafer'!B51</f>
        <v>3</v>
      </c>
      <c r="C51" s="4" t="str">
        <f>'[1]yrkesområden grafer'!C51</f>
        <v>Bygg</v>
      </c>
      <c r="E51" s="7">
        <f>'[1]yrkesområden grafer'!E51</f>
        <v>1.0154162589990877E-2</v>
      </c>
      <c r="F51">
        <f>'[1]yrkesområden grafer'!F51</f>
        <v>2</v>
      </c>
    </row>
    <row r="52" spans="2:12" x14ac:dyDescent="0.2">
      <c r="B52">
        <f>'[1]yrkesområden grafer'!B52</f>
        <v>8</v>
      </c>
      <c r="C52" t="str">
        <f>'[1]yrkesområden grafer'!C52</f>
        <v>Ekonomi/Finans</v>
      </c>
      <c r="E52" s="7">
        <f>'[1]yrkesområden grafer'!E52</f>
        <v>7.3142661503155279E-2</v>
      </c>
      <c r="F52">
        <f>'[1]yrkesområden grafer'!F52</f>
        <v>3</v>
      </c>
    </row>
    <row r="53" spans="2:12" x14ac:dyDescent="0.2">
      <c r="B53">
        <f>'[1]yrkesområden grafer'!B53</f>
        <v>2</v>
      </c>
      <c r="C53" t="str">
        <f>'[1]yrkesområden grafer'!C53</f>
        <v>Försäljning</v>
      </c>
      <c r="E53" s="7">
        <f>'[1]yrkesområden grafer'!E53</f>
        <v>9.4780387133090189E-3</v>
      </c>
      <c r="F53">
        <f>'[1]yrkesområden grafer'!F53</f>
        <v>4</v>
      </c>
      <c r="L53" t="str">
        <f>'[1]yrkesområden grafer'!L53</f>
        <v>Headers</v>
      </c>
    </row>
    <row r="54" spans="2:12" x14ac:dyDescent="0.2">
      <c r="B54">
        <f>'[1]yrkesområden grafer'!B54</f>
        <v>1</v>
      </c>
      <c r="C54" s="25" t="str">
        <f>'[1]yrkesområden grafer'!C54</f>
        <v>Hotell/Restaurang/Turism</v>
      </c>
      <c r="E54" s="7">
        <f>'[1]yrkesområden grafer'!E54</f>
        <v>3.0068638654281703E-3</v>
      </c>
      <c r="F54">
        <f>'[1]yrkesområden grafer'!F54</f>
        <v>5</v>
      </c>
      <c r="L54" t="str">
        <f>'[1]yrkesområden grafer'!L54</f>
        <v>Omsättningens utveckling per yrkesområde tredje kvartalet 2020</v>
      </c>
    </row>
    <row r="55" spans="2:12" x14ac:dyDescent="0.2">
      <c r="B55">
        <f>'[1]yrkesområden grafer'!B55</f>
        <v>9</v>
      </c>
      <c r="C55" t="str">
        <f>'[1]yrkesområden grafer'!C55</f>
        <v>Hälso- och sjukvård</v>
      </c>
      <c r="E55" s="7">
        <f>'[1]yrkesområden grafer'!E55</f>
        <v>7.9161329235614572E-2</v>
      </c>
      <c r="F55">
        <f>'[1]yrkesområden grafer'!F55</f>
        <v>6</v>
      </c>
      <c r="L55" t="str">
        <f>'[1]yrkesområden grafer'!L55</f>
        <v>Omsättningens andel per yrkesområde tredje kvartalet 2020</v>
      </c>
    </row>
    <row r="56" spans="2:12" x14ac:dyDescent="0.2">
      <c r="B56">
        <f>'[1]yrkesområden grafer'!B56</f>
        <v>12</v>
      </c>
      <c r="C56" t="str">
        <f>'[1]yrkesområden grafer'!C56</f>
        <v>Industri/Tillverkning</v>
      </c>
      <c r="E56" s="7">
        <f>'[1]yrkesområden grafer'!E56</f>
        <v>0.2471429170644058</v>
      </c>
      <c r="F56">
        <f>'[1]yrkesområden grafer'!F56</f>
        <v>7</v>
      </c>
      <c r="I56" s="108" t="s">
        <v>10</v>
      </c>
    </row>
    <row r="57" spans="2:12" x14ac:dyDescent="0.2">
      <c r="B57">
        <f>'[1]yrkesområden grafer'!B57</f>
        <v>10</v>
      </c>
      <c r="C57" t="str">
        <f>'[1]yrkesområden grafer'!C57</f>
        <v>IT</v>
      </c>
      <c r="E57" s="7">
        <f>'[1]yrkesområden grafer'!E57</f>
        <v>8.6831636536245316E-2</v>
      </c>
      <c r="F57">
        <f>'[1]yrkesområden grafer'!F57</f>
        <v>8</v>
      </c>
      <c r="K57" t="str">
        <f>E26</f>
        <v>Förändring</v>
      </c>
    </row>
    <row r="58" spans="2:12" x14ac:dyDescent="0.2">
      <c r="B58">
        <f>'[1]yrkesområden grafer'!B58</f>
        <v>11</v>
      </c>
      <c r="C58" t="str">
        <f>'[1]yrkesområden grafer'!C58</f>
        <v>Kontor/Administration</v>
      </c>
      <c r="E58" s="7">
        <f>'[1]yrkesområden grafer'!E58</f>
        <v>0.10011828752595589</v>
      </c>
      <c r="F58">
        <f>'[1]yrkesområden grafer'!F58</f>
        <v>9</v>
      </c>
      <c r="K58">
        <f>E27</f>
        <v>2020</v>
      </c>
    </row>
    <row r="59" spans="2:12" x14ac:dyDescent="0.2">
      <c r="B59">
        <f>'[1]yrkesområden grafer'!B59</f>
        <v>13</v>
      </c>
      <c r="C59" t="str">
        <f>'[1]yrkesområden grafer'!C59</f>
        <v>Lager/Logistik</v>
      </c>
      <c r="E59" s="7">
        <f>'[1]yrkesområden grafer'!E59</f>
        <v>0.26920575975436178</v>
      </c>
      <c r="F59">
        <f>'[1]yrkesområden grafer'!F59</f>
        <v>10</v>
      </c>
      <c r="K59">
        <f>E28</f>
        <v>3</v>
      </c>
      <c r="L59" t="str">
        <f>F28</f>
        <v>Kolumn</v>
      </c>
    </row>
    <row r="60" spans="2:12" x14ac:dyDescent="0.2">
      <c r="B60">
        <f>'[1]yrkesområden grafer'!B60</f>
        <v>4</v>
      </c>
      <c r="C60" s="25" t="str">
        <f>'[1]yrkesområden grafer'!C60</f>
        <v>Marknadsföring/Information</v>
      </c>
      <c r="E60" s="7">
        <f>'[1]yrkesområden grafer'!E60</f>
        <v>1.0814632406782425E-2</v>
      </c>
      <c r="F60">
        <f>'[1]yrkesområden grafer'!F60</f>
        <v>11</v>
      </c>
      <c r="J60" t="s">
        <v>14</v>
      </c>
      <c r="K60" s="1">
        <f>VLOOKUP("Kv "&amp;$AF$21,$S$12:$AC$15,L60,FALSE)</f>
        <v>-0.2275658827600251</v>
      </c>
      <c r="L60">
        <v>2</v>
      </c>
    </row>
    <row r="61" spans="2:12" x14ac:dyDescent="0.2">
      <c r="B61">
        <f>'[1]yrkesområden grafer'!B61</f>
        <v>7</v>
      </c>
      <c r="C61" t="str">
        <f>'[1]yrkesområden grafer'!C61</f>
        <v>Teknik</v>
      </c>
      <c r="E61" s="7">
        <f>'[1]yrkesområden grafer'!E61</f>
        <v>5.8625955660773652E-2</v>
      </c>
      <c r="F61">
        <f>'[1]yrkesområden grafer'!F61</f>
        <v>12</v>
      </c>
      <c r="J61" t="s">
        <v>15</v>
      </c>
      <c r="K61" s="1">
        <f t="shared" ref="K61:K68" si="33">VLOOKUP("Kv "&amp;$AF$21,$S$12:$AC$15,L61,FALSE)</f>
        <v>-0.24144003336290096</v>
      </c>
      <c r="L61">
        <v>3</v>
      </c>
    </row>
    <row r="62" spans="2:12" x14ac:dyDescent="0.2">
      <c r="B62">
        <f>'[1]yrkesområden grafer'!B62</f>
        <v>5</v>
      </c>
      <c r="C62" t="str">
        <f>'[1]yrkesområden grafer'!C62</f>
        <v>Telefoni/Callcenter</v>
      </c>
      <c r="E62" s="7">
        <f>'[1]yrkesområden grafer'!E62</f>
        <v>2.6009327268740882E-2</v>
      </c>
      <c r="F62">
        <f>'[1]yrkesområden grafer'!F62</f>
        <v>13</v>
      </c>
      <c r="J62" t="s">
        <v>16</v>
      </c>
      <c r="K62" s="1">
        <f t="shared" si="33"/>
        <v>-0.27337183992414632</v>
      </c>
      <c r="L62">
        <v>4</v>
      </c>
    </row>
    <row r="63" spans="2:12" x14ac:dyDescent="0.2">
      <c r="B63">
        <f>'[1]yrkesområden grafer'!B63</f>
        <v>6</v>
      </c>
      <c r="C63" t="str">
        <f>'[1]yrkesområden grafer'!C63</f>
        <v>Övrigt</v>
      </c>
      <c r="E63" s="7">
        <f>'[1]yrkesområden grafer'!E63</f>
        <v>2.6308427875236223E-2</v>
      </c>
      <c r="F63">
        <f>'[1]yrkesområden grafer'!F63</f>
        <v>14</v>
      </c>
      <c r="J63" t="s">
        <v>17</v>
      </c>
      <c r="K63" s="1">
        <f t="shared" si="33"/>
        <v>-0.34141011457369241</v>
      </c>
      <c r="L63">
        <v>5</v>
      </c>
    </row>
    <row r="64" spans="2:12" x14ac:dyDescent="0.2">
      <c r="E64" s="7"/>
      <c r="J64" t="s">
        <v>18</v>
      </c>
      <c r="K64" s="1">
        <f t="shared" si="33"/>
        <v>-0.20265820912502427</v>
      </c>
      <c r="L64">
        <v>6</v>
      </c>
    </row>
    <row r="65" spans="2:12" x14ac:dyDescent="0.2">
      <c r="J65" t="s">
        <v>23</v>
      </c>
      <c r="K65" s="1">
        <f t="shared" si="33"/>
        <v>-0.11403418386801835</v>
      </c>
      <c r="L65">
        <v>7</v>
      </c>
    </row>
    <row r="66" spans="2:12" x14ac:dyDescent="0.2">
      <c r="J66" t="s">
        <v>19</v>
      </c>
      <c r="K66" s="1">
        <f t="shared" si="33"/>
        <v>-0.30840185269656573</v>
      </c>
      <c r="L66">
        <v>8</v>
      </c>
    </row>
    <row r="67" spans="2:12" x14ac:dyDescent="0.2">
      <c r="J67" t="s">
        <v>20</v>
      </c>
      <c r="K67" s="1">
        <f t="shared" si="33"/>
        <v>-2.3036230460982514E-2</v>
      </c>
      <c r="L67">
        <v>9</v>
      </c>
    </row>
    <row r="68" spans="2:12" x14ac:dyDescent="0.2">
      <c r="J68" t="s">
        <v>21</v>
      </c>
      <c r="K68" s="1">
        <f t="shared" si="33"/>
        <v>-6.0570457297215698E-2</v>
      </c>
      <c r="L68">
        <v>10</v>
      </c>
    </row>
    <row r="70" spans="2:12" x14ac:dyDescent="0.2">
      <c r="B70" s="25" t="str">
        <f>'[1]yrkesområden grafer'!B70</f>
        <v>rank</v>
      </c>
      <c r="C70" s="25"/>
      <c r="E70" s="95" t="str">
        <f>'[1]yrkesområden grafer'!E70</f>
        <v>tillväxt</v>
      </c>
      <c r="F70" s="95" t="str">
        <f>'[1]yrkesområden grafer'!F70</f>
        <v>andel</v>
      </c>
      <c r="H70" s="25"/>
      <c r="K70" s="1" t="str">
        <f>E48</f>
        <v>Andel</v>
      </c>
    </row>
    <row r="71" spans="2:12" x14ac:dyDescent="0.2">
      <c r="B71">
        <f>'[1]yrkesområden grafer'!B71</f>
        <v>1</v>
      </c>
      <c r="C71" t="str">
        <f>'[1]yrkesområden grafer'!C71</f>
        <v>Hotell/Restaurang/Turism</v>
      </c>
      <c r="D71">
        <f>'[1]yrkesområden grafer'!D71</f>
        <v>0</v>
      </c>
      <c r="E71" s="1">
        <f>'[1]yrkesområden grafer'!E71</f>
        <v>-0.73547346172913564</v>
      </c>
      <c r="F71" s="22">
        <f>'[1]yrkesområden grafer'!F71</f>
        <v>3.0068638654281703E-3</v>
      </c>
      <c r="K71">
        <f>E49</f>
        <v>2020</v>
      </c>
    </row>
    <row r="72" spans="2:12" x14ac:dyDescent="0.2">
      <c r="B72">
        <f>'[1]yrkesområden grafer'!B72</f>
        <v>2</v>
      </c>
      <c r="C72" t="str">
        <f>'[1]yrkesområden grafer'!C72</f>
        <v>Försäljning</v>
      </c>
      <c r="D72">
        <f>'[1]yrkesområden grafer'!D72</f>
        <v>0</v>
      </c>
      <c r="E72" s="1">
        <f>'[1]yrkesområden grafer'!E72</f>
        <v>-0.30604179555739391</v>
      </c>
      <c r="F72" s="22">
        <f>'[1]yrkesområden grafer'!F72</f>
        <v>9.4780387133090189E-3</v>
      </c>
      <c r="I72" t="str">
        <f>B50</f>
        <v>rank</v>
      </c>
      <c r="K72">
        <f>E50</f>
        <v>3</v>
      </c>
    </row>
    <row r="73" spans="2:12" x14ac:dyDescent="0.2">
      <c r="B73">
        <f>'[1]yrkesområden grafer'!B73</f>
        <v>3</v>
      </c>
      <c r="C73" t="str">
        <f>'[1]yrkesområden grafer'!C73</f>
        <v>Bygg</v>
      </c>
      <c r="D73">
        <f>'[1]yrkesområden grafer'!D73</f>
        <v>0</v>
      </c>
      <c r="E73" s="1">
        <f>'[1]yrkesområden grafer'!E73</f>
        <v>-0.1853419300552907</v>
      </c>
      <c r="F73" s="22">
        <f>'[1]yrkesområden grafer'!F73</f>
        <v>1.0154162589990877E-2</v>
      </c>
      <c r="I73" s="115">
        <f>RANK(K73,$K$73:$K$81,1)+COUNTIF($K$73:K73,K73)-1</f>
        <v>7</v>
      </c>
      <c r="J73" t="s">
        <v>14</v>
      </c>
      <c r="K73" s="1">
        <f>VLOOKUP("Kv "&amp;$AF$21,$S$18:$AC$21,L73,FALSE)</f>
        <v>0.10011828752595589</v>
      </c>
      <c r="L73">
        <v>2</v>
      </c>
    </row>
    <row r="74" spans="2:12" x14ac:dyDescent="0.2">
      <c r="B74">
        <f>'[1]yrkesområden grafer'!B74</f>
        <v>4</v>
      </c>
      <c r="C74" t="str">
        <f>'[1]yrkesområden grafer'!C74</f>
        <v>Marknadsföring/Information</v>
      </c>
      <c r="D74">
        <f>'[1]yrkesområden grafer'!D74</f>
        <v>0</v>
      </c>
      <c r="E74" s="1">
        <f>'[1]yrkesområden grafer'!E74</f>
        <v>-0.23428678516510604</v>
      </c>
      <c r="F74" s="22">
        <f>'[1]yrkesområden grafer'!F74</f>
        <v>1.0814632406782425E-2</v>
      </c>
      <c r="I74" s="115">
        <f>RANK(K74,$K$73:$K$81,1)+COUNTIF($K$73:K74,K74)-1</f>
        <v>2</v>
      </c>
      <c r="J74" t="s">
        <v>15</v>
      </c>
      <c r="K74" s="1">
        <f t="shared" ref="K74:K81" si="34">VLOOKUP("Kv "&amp;$AF$21,$S$18:$AC$21,L74,FALSE)</f>
        <v>4.6301998388832324E-2</v>
      </c>
      <c r="L74">
        <v>3</v>
      </c>
    </row>
    <row r="75" spans="2:12" x14ac:dyDescent="0.2">
      <c r="B75">
        <f>'[1]yrkesområden grafer'!B75</f>
        <v>5</v>
      </c>
      <c r="C75" t="str">
        <f>'[1]yrkesområden grafer'!C75</f>
        <v>Telefoni/Callcenter</v>
      </c>
      <c r="D75">
        <f>'[1]yrkesområden grafer'!D75</f>
        <v>0</v>
      </c>
      <c r="E75" s="1">
        <f>'[1]yrkesområden grafer'!E75</f>
        <v>-0.21794787734469165</v>
      </c>
      <c r="F75" s="22">
        <f>'[1]yrkesområden grafer'!F75</f>
        <v>2.6009327268740882E-2</v>
      </c>
      <c r="I75" s="115">
        <f>RANK(K75,$K$73:$K$81,1)+COUNTIF($K$73:K75,K75)-1</f>
        <v>3</v>
      </c>
      <c r="J75" t="s">
        <v>16</v>
      </c>
      <c r="K75" s="1">
        <f>VLOOKUP("Kv "&amp;$AF$21,$S$18:$AC$21,L75,FALSE)</f>
        <v>5.8625955660773652E-2</v>
      </c>
      <c r="L75">
        <v>4</v>
      </c>
    </row>
    <row r="76" spans="2:12" x14ac:dyDescent="0.2">
      <c r="B76">
        <f>'[1]yrkesområden grafer'!B76</f>
        <v>6</v>
      </c>
      <c r="C76" t="str">
        <f>'[1]yrkesområden grafer'!C76</f>
        <v>Övrigt</v>
      </c>
      <c r="D76">
        <f>'[1]yrkesområden grafer'!D76</f>
        <v>0</v>
      </c>
      <c r="E76" s="1">
        <f>'[1]yrkesområden grafer'!E76</f>
        <v>0.3261330124189854</v>
      </c>
      <c r="F76" s="22">
        <f>'[1]yrkesområden grafer'!F76</f>
        <v>2.6308427875236223E-2</v>
      </c>
      <c r="I76" s="115">
        <f>RANK(K76,$K$73:$K$81,1)+COUNTIF($K$73:K76,K76)-1</f>
        <v>6</v>
      </c>
      <c r="J76" t="s">
        <v>17</v>
      </c>
      <c r="K76" s="1">
        <f t="shared" si="34"/>
        <v>8.6831636536245316E-2</v>
      </c>
      <c r="L76">
        <v>5</v>
      </c>
    </row>
    <row r="77" spans="2:12" x14ac:dyDescent="0.2">
      <c r="B77">
        <f>'[1]yrkesområden grafer'!B77</f>
        <v>7</v>
      </c>
      <c r="C77" t="str">
        <f>'[1]yrkesområden grafer'!C77</f>
        <v>Teknik</v>
      </c>
      <c r="D77">
        <f>'[1]yrkesområden grafer'!D77</f>
        <v>0</v>
      </c>
      <c r="E77" s="1">
        <f>'[1]yrkesområden grafer'!E77</f>
        <v>-0.27337183992414632</v>
      </c>
      <c r="F77" s="22">
        <f>'[1]yrkesområden grafer'!F77</f>
        <v>5.8625955660773652E-2</v>
      </c>
      <c r="I77" s="115">
        <f>RANK(K77,$K$73:$K$81,1)+COUNTIF($K$73:K77,K77)-1</f>
        <v>4</v>
      </c>
      <c r="J77" t="s">
        <v>18</v>
      </c>
      <c r="K77" s="1">
        <f t="shared" si="34"/>
        <v>7.3142661503155279E-2</v>
      </c>
      <c r="L77">
        <v>6</v>
      </c>
    </row>
    <row r="78" spans="2:12" x14ac:dyDescent="0.2">
      <c r="B78">
        <f>'[1]yrkesområden grafer'!B78</f>
        <v>8</v>
      </c>
      <c r="C78" t="str">
        <f>'[1]yrkesområden grafer'!C78</f>
        <v>Ekonomi/Finans</v>
      </c>
      <c r="D78">
        <f>'[1]yrkesområden grafer'!D78</f>
        <v>0</v>
      </c>
      <c r="E78" s="1">
        <f>'[1]yrkesområden grafer'!E78</f>
        <v>-0.20265820912502427</v>
      </c>
      <c r="F78" s="22">
        <f>'[1]yrkesområden grafer'!F78</f>
        <v>7.3142661503155279E-2</v>
      </c>
      <c r="I78" s="115">
        <f>RANK(K78,$K$73:$K$81,1)+COUNTIF($K$73:K78,K78)-1</f>
        <v>5</v>
      </c>
      <c r="J78" t="s">
        <v>23</v>
      </c>
      <c r="K78" s="1">
        <f t="shared" si="34"/>
        <v>7.9161329235614572E-2</v>
      </c>
      <c r="L78">
        <v>7</v>
      </c>
    </row>
    <row r="79" spans="2:12" x14ac:dyDescent="0.2">
      <c r="B79">
        <f>'[1]yrkesområden grafer'!B79</f>
        <v>9</v>
      </c>
      <c r="C79" t="str">
        <f>'[1]yrkesområden grafer'!C79</f>
        <v>Hälso- och sjukvård</v>
      </c>
      <c r="D79">
        <f>'[1]yrkesområden grafer'!D79</f>
        <v>0</v>
      </c>
      <c r="E79" s="1">
        <f>'[1]yrkesområden grafer'!E79</f>
        <v>-0.11403418386801835</v>
      </c>
      <c r="F79" s="22">
        <f>'[1]yrkesområden grafer'!F79</f>
        <v>7.9161329235614572E-2</v>
      </c>
      <c r="I79" s="115">
        <f>RANK(K79,$K$73:$K$81,1)+COUNTIF($K$73:K79,K79)-1</f>
        <v>8</v>
      </c>
      <c r="J79" t="s">
        <v>19</v>
      </c>
      <c r="K79" s="1">
        <f t="shared" si="34"/>
        <v>0.25729707965439669</v>
      </c>
      <c r="L79">
        <v>8</v>
      </c>
    </row>
    <row r="80" spans="2:12" x14ac:dyDescent="0.2">
      <c r="B80">
        <f>'[1]yrkesområden grafer'!B80</f>
        <v>10</v>
      </c>
      <c r="C80" t="str">
        <f>'[1]yrkesområden grafer'!C80</f>
        <v>IT</v>
      </c>
      <c r="D80">
        <f>'[1]yrkesområden grafer'!D80</f>
        <v>0</v>
      </c>
      <c r="E80" s="1">
        <f>'[1]yrkesområden grafer'!E80</f>
        <v>-0.34141011457369241</v>
      </c>
      <c r="F80" s="22">
        <f>'[1]yrkesområden grafer'!F80</f>
        <v>8.6831636536245316E-2</v>
      </c>
      <c r="I80" s="115">
        <f>RANK(K80,$K$73:$K$81,1)+COUNTIF($K$73:K80,K80)-1</f>
        <v>9</v>
      </c>
      <c r="J80" t="s">
        <v>20</v>
      </c>
      <c r="K80" s="1">
        <f t="shared" si="34"/>
        <v>0.26920575975436178</v>
      </c>
      <c r="L80">
        <v>9</v>
      </c>
    </row>
    <row r="81" spans="2:12" x14ac:dyDescent="0.2">
      <c r="B81">
        <f>'[1]yrkesområden grafer'!B81</f>
        <v>11</v>
      </c>
      <c r="C81" t="str">
        <f>'[1]yrkesområden grafer'!C81</f>
        <v>Kontor/Administration</v>
      </c>
      <c r="D81">
        <f>'[1]yrkesområden grafer'!D81</f>
        <v>0</v>
      </c>
      <c r="E81" s="1">
        <f>'[1]yrkesområden grafer'!E81</f>
        <v>-0.2275658827600251</v>
      </c>
      <c r="F81" s="22">
        <f>'[1]yrkesområden grafer'!F81</f>
        <v>0.10011828752595589</v>
      </c>
      <c r="I81" s="115">
        <f>RANK(K81,$K$73:$K$81,1)+COUNTIF($K$73:K81,K81)-1</f>
        <v>1</v>
      </c>
      <c r="J81" t="s">
        <v>21</v>
      </c>
      <c r="K81" s="1">
        <f t="shared" si="34"/>
        <v>2.9315291740664391E-2</v>
      </c>
      <c r="L81">
        <v>10</v>
      </c>
    </row>
    <row r="82" spans="2:12" x14ac:dyDescent="0.2">
      <c r="B82">
        <f>'[1]yrkesområden grafer'!B82</f>
        <v>12</v>
      </c>
      <c r="C82" t="str">
        <f>'[1]yrkesområden grafer'!C82</f>
        <v>Industri/Tillverkning</v>
      </c>
      <c r="D82">
        <f>'[1]yrkesområden grafer'!D82</f>
        <v>0</v>
      </c>
      <c r="E82" s="1">
        <f>'[1]yrkesområden grafer'!E82</f>
        <v>-0.31266768697797193</v>
      </c>
      <c r="F82" s="22">
        <f>'[1]yrkesområden grafer'!F82</f>
        <v>0.2471429170644058</v>
      </c>
    </row>
    <row r="83" spans="2:12" x14ac:dyDescent="0.2">
      <c r="B83">
        <f>'[1]yrkesområden grafer'!B83</f>
        <v>13</v>
      </c>
      <c r="C83" t="str">
        <f>'[1]yrkesområden grafer'!C83</f>
        <v>Lager/Logistik</v>
      </c>
      <c r="D83">
        <f>'[1]yrkesområden grafer'!D83</f>
        <v>0</v>
      </c>
      <c r="E83" s="1">
        <f>'[1]yrkesområden grafer'!E83</f>
        <v>-2.3036230460982514E-2</v>
      </c>
      <c r="F83" s="22">
        <f>'[1]yrkesområden grafer'!F83</f>
        <v>0.26920575975436178</v>
      </c>
      <c r="I83" t="s">
        <v>22</v>
      </c>
      <c r="K83" s="1" t="str">
        <f>E70</f>
        <v>tillväxt</v>
      </c>
      <c r="L83" t="str">
        <f>F70</f>
        <v>andel</v>
      </c>
    </row>
    <row r="84" spans="2:12" x14ac:dyDescent="0.2">
      <c r="E84" s="1"/>
      <c r="F84" s="22"/>
      <c r="I84">
        <v>1</v>
      </c>
      <c r="J84" t="str">
        <f>VLOOKUP(I84,$I$73:$J$81,2,FALSE)</f>
        <v>Övrigt</v>
      </c>
      <c r="K84" s="1">
        <f>VLOOKUP(J84,$J$60:$K$68,2,FALSE)</f>
        <v>-6.0570457297215698E-2</v>
      </c>
      <c r="L84" s="1">
        <f>VLOOKUP(J84,$J$73:$K$81,2,FALSE)</f>
        <v>2.9315291740664391E-2</v>
      </c>
    </row>
    <row r="85" spans="2:12" x14ac:dyDescent="0.2">
      <c r="C85" t="str">
        <f>'[1]yrkesområden grafer'!C85</f>
        <v>Resterande yrkesområden</v>
      </c>
      <c r="E85" s="1"/>
      <c r="F85" s="22">
        <f>'[1]yrkesområden grafer'!F85</f>
        <v>0.21754006988341651</v>
      </c>
      <c r="I85">
        <v>2</v>
      </c>
      <c r="J85" t="str">
        <f t="shared" ref="J85:J92" si="35">VLOOKUP(I85,$I$73:$J$81,2,FALSE)</f>
        <v>Försäljning &amp; Kundtjänst</v>
      </c>
      <c r="K85" s="1">
        <f t="shared" ref="K85:K92" si="36">VLOOKUP(J85,$J$60:$K$68,2,FALSE)</f>
        <v>-0.24144003336290096</v>
      </c>
      <c r="L85" s="1">
        <f t="shared" ref="L85:L92" si="37">VLOOKUP(J85,$J$73:$K$81,2,FALSE)</f>
        <v>4.6301998388832324E-2</v>
      </c>
    </row>
    <row r="86" spans="2:12" x14ac:dyDescent="0.2">
      <c r="C86" t="str">
        <f>'[1]yrkesområden grafer'!C86</f>
        <v>Hälso- och sjukvård</v>
      </c>
      <c r="E86" s="1"/>
      <c r="F86" s="22">
        <f>'[1]yrkesområden grafer'!F86</f>
        <v>7.9161329235614572E-2</v>
      </c>
      <c r="I86">
        <v>3</v>
      </c>
      <c r="J86" t="str">
        <f>VLOOKUP(I86,$I$73:$J$81,2,FALSE)</f>
        <v>Teknik</v>
      </c>
      <c r="K86" s="1">
        <f t="shared" si="36"/>
        <v>-0.27337183992414632</v>
      </c>
      <c r="L86" s="1">
        <f t="shared" si="37"/>
        <v>5.8625955660773652E-2</v>
      </c>
    </row>
    <row r="87" spans="2:12" x14ac:dyDescent="0.2">
      <c r="C87" t="str">
        <f>'[1]yrkesområden grafer'!C87</f>
        <v>IT</v>
      </c>
      <c r="E87" s="1"/>
      <c r="F87" s="22">
        <f>'[1]yrkesområden grafer'!F87</f>
        <v>8.6831636536245316E-2</v>
      </c>
      <c r="I87">
        <v>4</v>
      </c>
      <c r="J87" t="str">
        <f t="shared" si="35"/>
        <v>Ekonomi &amp; Finans</v>
      </c>
      <c r="K87" s="1">
        <f t="shared" si="36"/>
        <v>-0.20265820912502427</v>
      </c>
      <c r="L87" s="1">
        <f t="shared" si="37"/>
        <v>7.3142661503155279E-2</v>
      </c>
    </row>
    <row r="88" spans="2:12" x14ac:dyDescent="0.2">
      <c r="C88" t="str">
        <f>'[1]yrkesområden grafer'!C88</f>
        <v>Kontor/Administration</v>
      </c>
      <c r="E88" s="1"/>
      <c r="F88" s="22">
        <f>'[1]yrkesområden grafer'!F88</f>
        <v>0.10011828752595589</v>
      </c>
      <c r="I88">
        <v>5</v>
      </c>
      <c r="J88" t="str">
        <f t="shared" si="35"/>
        <v>Hälso- &amp; sjukvård/Omsorg</v>
      </c>
      <c r="K88" s="1">
        <f t="shared" si="36"/>
        <v>-0.11403418386801835</v>
      </c>
      <c r="L88" s="1">
        <f t="shared" si="37"/>
        <v>7.9161329235614572E-2</v>
      </c>
    </row>
    <row r="89" spans="2:12" x14ac:dyDescent="0.2">
      <c r="C89" t="str">
        <f>'[1]yrkesområden grafer'!C89</f>
        <v>Industri/Tillverkning</v>
      </c>
      <c r="E89" s="1"/>
      <c r="F89" s="22">
        <f>'[1]yrkesområden grafer'!F89</f>
        <v>0.2471429170644058</v>
      </c>
      <c r="I89">
        <v>6</v>
      </c>
      <c r="J89" t="str">
        <f t="shared" si="35"/>
        <v>IT</v>
      </c>
      <c r="K89" s="1">
        <f t="shared" si="36"/>
        <v>-0.34141011457369241</v>
      </c>
      <c r="L89" s="1">
        <f t="shared" si="37"/>
        <v>8.6831636536245316E-2</v>
      </c>
    </row>
    <row r="90" spans="2:12" x14ac:dyDescent="0.2">
      <c r="C90" t="str">
        <f>'[1]yrkesområden grafer'!C90</f>
        <v>Lager/Logistik</v>
      </c>
      <c r="E90" s="1"/>
      <c r="F90" s="22">
        <f>'[1]yrkesområden grafer'!F90</f>
        <v>0.26920575975436178</v>
      </c>
      <c r="I90">
        <v>7</v>
      </c>
      <c r="J90" t="str">
        <f t="shared" si="35"/>
        <v>Administration &amp; Service</v>
      </c>
      <c r="K90" s="1">
        <f t="shared" si="36"/>
        <v>-0.2275658827600251</v>
      </c>
      <c r="L90" s="1">
        <f t="shared" si="37"/>
        <v>0.10011828752595589</v>
      </c>
    </row>
    <row r="91" spans="2:12" x14ac:dyDescent="0.2">
      <c r="E91" s="1"/>
      <c r="F91" s="22"/>
      <c r="I91">
        <v>8</v>
      </c>
      <c r="J91" t="str">
        <f t="shared" si="35"/>
        <v>Industri &amp; Tillverkning</v>
      </c>
      <c r="K91" s="1">
        <f t="shared" si="36"/>
        <v>-0.30840185269656573</v>
      </c>
      <c r="L91" s="1">
        <f t="shared" si="37"/>
        <v>0.25729707965439669</v>
      </c>
    </row>
    <row r="92" spans="2:12" x14ac:dyDescent="0.2">
      <c r="E92" s="1"/>
      <c r="F92" s="22"/>
      <c r="I92">
        <v>9</v>
      </c>
      <c r="J92" t="str">
        <f t="shared" si="35"/>
        <v>Lager &amp; Logistik</v>
      </c>
      <c r="K92" s="1">
        <f t="shared" si="36"/>
        <v>-2.3036230460982514E-2</v>
      </c>
      <c r="L92" s="1">
        <f t="shared" si="37"/>
        <v>0.26920575975436178</v>
      </c>
    </row>
    <row r="93" spans="2:12" x14ac:dyDescent="0.2">
      <c r="E93" s="1"/>
      <c r="F93" s="22"/>
    </row>
    <row r="94" spans="2:12" x14ac:dyDescent="0.2">
      <c r="E94" s="1"/>
      <c r="F94" s="22"/>
    </row>
  </sheetData>
  <sortState xmlns:xlrd2="http://schemas.microsoft.com/office/spreadsheetml/2017/richdata2" ref="C73:G85">
    <sortCondition ref="G73:G85"/>
  </sortState>
  <mergeCells count="9">
    <mergeCell ref="C5:Q5"/>
    <mergeCell ref="C11:Q11"/>
    <mergeCell ref="C17:Q17"/>
    <mergeCell ref="C2:Q2"/>
    <mergeCell ref="H26:V26"/>
    <mergeCell ref="S2:AC2"/>
    <mergeCell ref="S5:AC5"/>
    <mergeCell ref="S11:AC11"/>
    <mergeCell ref="S17:AC17"/>
  </mergeCells>
  <dataValidations disablePrompts="1" count="1">
    <dataValidation allowBlank="1" showDropDown="1" showInputMessage="1" showErrorMessage="1" sqref="AE21:AF21" xr:uid="{00000000-0002-0000-0500-000000000000}"/>
  </dataValidations>
  <pageMargins left="0.7" right="0.7" top="0.75" bottom="0.75" header="0.3" footer="0.3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"/>
  <sheetViews>
    <sheetView zoomScaleNormal="100" workbookViewId="0">
      <selection activeCell="Q3" sqref="Q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50"/>
  </sheetPr>
  <dimension ref="A1:BQ143"/>
  <sheetViews>
    <sheetView topLeftCell="A81" zoomScale="85" zoomScaleNormal="85" workbookViewId="0">
      <selection activeCell="Z71" sqref="Z71"/>
    </sheetView>
  </sheetViews>
  <sheetFormatPr defaultRowHeight="12.75" x14ac:dyDescent="0.2"/>
  <cols>
    <col min="1" max="1" width="23.5703125" style="8" bestFit="1" customWidth="1"/>
    <col min="2" max="7" width="11.140625" style="8" customWidth="1"/>
    <col min="8" max="9" width="10.42578125" style="8" customWidth="1"/>
    <col min="10" max="10" width="8.5703125" style="8" customWidth="1"/>
    <col min="11" max="11" width="11.140625" style="8" bestFit="1" customWidth="1"/>
    <col min="12" max="12" width="8" style="8" customWidth="1"/>
    <col min="13" max="13" width="8.42578125" style="8" customWidth="1"/>
    <col min="14" max="14" width="6.42578125" style="8" customWidth="1"/>
    <col min="15" max="15" width="11.140625" style="8" bestFit="1" customWidth="1"/>
    <col min="16" max="16" width="9.42578125" style="8" customWidth="1"/>
    <col min="17" max="18" width="11.140625" style="8" bestFit="1" customWidth="1"/>
    <col min="19" max="20" width="12.28515625" style="8" customWidth="1"/>
    <col min="21" max="21" width="11.140625" style="8" bestFit="1" customWidth="1"/>
    <col min="22" max="22" width="12.140625" style="8" bestFit="1" customWidth="1"/>
    <col min="23" max="23" width="11.85546875" style="8" bestFit="1" customWidth="1"/>
    <col min="24" max="24" width="11.42578125" style="8" bestFit="1" customWidth="1"/>
    <col min="25" max="29" width="11.140625" style="8" bestFit="1" customWidth="1"/>
    <col min="30" max="30" width="19.5703125" style="8" bestFit="1" customWidth="1"/>
    <col min="31" max="37" width="11.140625" style="8" bestFit="1" customWidth="1"/>
    <col min="38" max="38" width="12.7109375" style="8" bestFit="1" customWidth="1"/>
    <col min="39" max="40" width="12" style="8" bestFit="1" customWidth="1"/>
    <col min="41" max="41" width="12.140625" style="8" bestFit="1" customWidth="1"/>
    <col min="42" max="49" width="11.28515625" style="8" bestFit="1" customWidth="1"/>
    <col min="50" max="16384" width="9.140625" style="8"/>
  </cols>
  <sheetData>
    <row r="1" spans="1:69" s="23" customFormat="1" x14ac:dyDescent="0.2">
      <c r="B1" s="23">
        <f>[1]Regioner_Norra!B1</f>
        <v>2004</v>
      </c>
      <c r="F1" s="23">
        <f>[1]Regioner_Norra!F1</f>
        <v>2005</v>
      </c>
      <c r="J1" s="23">
        <f>[1]Regioner_Norra!J1</f>
        <v>2006</v>
      </c>
      <c r="N1" s="23">
        <f>[1]Regioner_Norra!N1</f>
        <v>2007</v>
      </c>
      <c r="R1" s="23">
        <f>[1]Regioner_Norra!R1</f>
        <v>2008</v>
      </c>
      <c r="V1" s="23">
        <f>[1]Regioner_Norra!V1</f>
        <v>2009</v>
      </c>
      <c r="Z1" s="23">
        <f>[1]Regioner_Norra!Z1</f>
        <v>2010</v>
      </c>
      <c r="AD1" s="23">
        <f>[1]Regioner_Norra!AD1</f>
        <v>2011</v>
      </c>
      <c r="AH1" s="23">
        <f>[1]Regioner_Norra!AH1</f>
        <v>2012</v>
      </c>
      <c r="AL1" s="23">
        <f>[1]Regioner_Norra!AL1</f>
        <v>2013</v>
      </c>
      <c r="AP1" s="23">
        <f>[1]Regioner_Norra!AP1</f>
        <v>2014</v>
      </c>
      <c r="AT1" s="23">
        <f>[1]Regioner_Norra!AT1</f>
        <v>2015</v>
      </c>
      <c r="AX1" s="23">
        <f>[1]Regioner_Norra!AX1</f>
        <v>2016</v>
      </c>
      <c r="BB1" s="23">
        <f>[1]Regioner_Norra!BB1</f>
        <v>2017</v>
      </c>
      <c r="BF1" s="23">
        <f>[1]Regioner_Norra!BF1</f>
        <v>2018</v>
      </c>
      <c r="BJ1" s="23">
        <f>[1]Regioner_Norra!BJ1</f>
        <v>2019</v>
      </c>
      <c r="BN1" s="23">
        <f>[1]Regioner_Norra!BN1</f>
        <v>2020</v>
      </c>
    </row>
    <row r="2" spans="1:69" s="23" customFormat="1" x14ac:dyDescent="0.2">
      <c r="B2" s="23">
        <f>[1]Regioner_Norra!B2</f>
        <v>1</v>
      </c>
      <c r="C2" s="23">
        <f>[1]Regioner_Norra!C2</f>
        <v>2</v>
      </c>
      <c r="D2" s="23">
        <f>[1]Regioner_Norra!D2</f>
        <v>3</v>
      </c>
      <c r="E2" s="23">
        <f>[1]Regioner_Norra!E2</f>
        <v>4</v>
      </c>
      <c r="F2" s="23">
        <f>[1]Regioner_Norra!F2</f>
        <v>1</v>
      </c>
      <c r="G2" s="23">
        <f>[1]Regioner_Norra!G2</f>
        <v>2</v>
      </c>
      <c r="H2" s="23">
        <f>[1]Regioner_Norra!H2</f>
        <v>3</v>
      </c>
      <c r="I2" s="23">
        <f>[1]Regioner_Norra!I2</f>
        <v>4</v>
      </c>
      <c r="J2" s="23">
        <f>[1]Regioner_Norra!J2</f>
        <v>1</v>
      </c>
      <c r="K2" s="23">
        <f>[1]Regioner_Norra!K2</f>
        <v>2</v>
      </c>
      <c r="L2" s="23">
        <f>[1]Regioner_Norra!L2</f>
        <v>3</v>
      </c>
      <c r="M2" s="23">
        <f>[1]Regioner_Norra!M2</f>
        <v>4</v>
      </c>
      <c r="N2" s="23">
        <f>[1]Regioner_Norra!N2</f>
        <v>1</v>
      </c>
      <c r="O2" s="23">
        <f>[1]Regioner_Norra!O2</f>
        <v>2</v>
      </c>
      <c r="P2" s="23">
        <f>[1]Regioner_Norra!P2</f>
        <v>3</v>
      </c>
      <c r="Q2" s="23">
        <f>[1]Regioner_Norra!Q2</f>
        <v>4</v>
      </c>
      <c r="R2" s="23">
        <f>[1]Regioner_Norra!R2</f>
        <v>1</v>
      </c>
      <c r="S2" s="23">
        <f>[1]Regioner_Norra!S2</f>
        <v>2</v>
      </c>
      <c r="T2" s="23">
        <f>[1]Regioner_Norra!T2</f>
        <v>3</v>
      </c>
      <c r="U2" s="23">
        <f>[1]Regioner_Norra!U2</f>
        <v>4</v>
      </c>
      <c r="V2" s="23">
        <f>[1]Regioner_Norra!V2</f>
        <v>1</v>
      </c>
      <c r="W2" s="23">
        <f>[1]Regioner_Norra!W2</f>
        <v>2</v>
      </c>
      <c r="X2" s="23">
        <f>[1]Regioner_Norra!X2</f>
        <v>3</v>
      </c>
      <c r="Y2" s="23">
        <f>[1]Regioner_Norra!Y2</f>
        <v>4</v>
      </c>
      <c r="Z2" s="23">
        <f>[1]Regioner_Norra!Z2</f>
        <v>1</v>
      </c>
      <c r="AA2" s="23">
        <f>[1]Regioner_Norra!AA2</f>
        <v>2</v>
      </c>
      <c r="AB2" s="23">
        <f>[1]Regioner_Norra!AB2</f>
        <v>3</v>
      </c>
      <c r="AC2" s="23">
        <f>[1]Regioner_Norra!AC2</f>
        <v>4</v>
      </c>
      <c r="AD2" s="23">
        <f>[1]Regioner_Norra!AD2</f>
        <v>1</v>
      </c>
      <c r="AE2" s="23">
        <f>[1]Regioner_Norra!AE2</f>
        <v>2</v>
      </c>
      <c r="AF2" s="23">
        <f>[1]Regioner_Norra!AF2</f>
        <v>3</v>
      </c>
      <c r="AG2" s="23">
        <f>[1]Regioner_Norra!AG2</f>
        <v>4</v>
      </c>
      <c r="AH2" s="23">
        <f>[1]Regioner_Norra!AH2</f>
        <v>1</v>
      </c>
      <c r="AI2" s="23">
        <f>[1]Regioner_Norra!AI2</f>
        <v>2</v>
      </c>
      <c r="AJ2" s="23">
        <f>[1]Regioner_Norra!AJ2</f>
        <v>3</v>
      </c>
      <c r="AK2" s="23">
        <f>[1]Regioner_Norra!AK2</f>
        <v>4</v>
      </c>
      <c r="AL2" s="23">
        <f>[1]Regioner_Norra!AL2</f>
        <v>1</v>
      </c>
      <c r="AM2" s="23">
        <f>[1]Regioner_Norra!AM2</f>
        <v>2</v>
      </c>
      <c r="AN2" s="23">
        <f>[1]Regioner_Norra!AN2</f>
        <v>3</v>
      </c>
      <c r="AO2" s="23">
        <f>[1]Regioner_Norra!AO2</f>
        <v>4</v>
      </c>
      <c r="AP2" s="23">
        <f>[1]Regioner_Norra!AP2</f>
        <v>1</v>
      </c>
      <c r="AQ2" s="23">
        <f>[1]Regioner_Norra!AQ2</f>
        <v>2</v>
      </c>
      <c r="AR2" s="23">
        <f>[1]Regioner_Norra!AR2</f>
        <v>3</v>
      </c>
      <c r="AS2" s="23">
        <f>[1]Regioner_Norra!AS2</f>
        <v>4</v>
      </c>
      <c r="AT2" s="23">
        <f>[1]Regioner_Norra!AT2</f>
        <v>1</v>
      </c>
      <c r="AU2" s="23">
        <f>[1]Regioner_Norra!AU2</f>
        <v>2</v>
      </c>
      <c r="AV2" s="23">
        <f>[1]Regioner_Norra!AV2</f>
        <v>3</v>
      </c>
      <c r="AW2" s="23">
        <f>[1]Regioner_Norra!AW2</f>
        <v>4</v>
      </c>
      <c r="AX2" s="23">
        <f>[1]Regioner_Norra!AX2</f>
        <v>1</v>
      </c>
      <c r="AY2" s="23">
        <f>[1]Regioner_Norra!AY2</f>
        <v>2</v>
      </c>
      <c r="AZ2" s="23">
        <f>[1]Regioner_Norra!AZ2</f>
        <v>3</v>
      </c>
      <c r="BA2" s="23">
        <f>[1]Regioner_Norra!BA2</f>
        <v>4</v>
      </c>
      <c r="BB2" s="23">
        <f>[1]Regioner_Norra!BB2</f>
        <v>1</v>
      </c>
      <c r="BC2" s="23">
        <f>[1]Regioner_Norra!BC2</f>
        <v>2</v>
      </c>
      <c r="BD2" s="23">
        <f>[1]Regioner_Norra!BD2</f>
        <v>3</v>
      </c>
      <c r="BE2" s="23">
        <f>[1]Regioner_Norra!BE2</f>
        <v>4</v>
      </c>
      <c r="BF2" s="23">
        <f>[1]Regioner_Norra!BF2</f>
        <v>1</v>
      </c>
      <c r="BG2" s="23">
        <f>[1]Regioner_Norra!BG2</f>
        <v>2</v>
      </c>
      <c r="BH2" s="23">
        <f>[1]Regioner_Norra!BH2</f>
        <v>3</v>
      </c>
      <c r="BI2" s="23">
        <f>[1]Regioner_Norra!BI2</f>
        <v>4</v>
      </c>
      <c r="BJ2" s="23">
        <f>[1]Regioner_Norra!BJ2</f>
        <v>1</v>
      </c>
      <c r="BK2" s="23">
        <f>[1]Regioner_Norra!BK2</f>
        <v>2</v>
      </c>
      <c r="BL2" s="23">
        <f>[1]Regioner_Norra!BL2</f>
        <v>3</v>
      </c>
      <c r="BM2" s="23">
        <f>[1]Regioner_Norra!BM2</f>
        <v>4</v>
      </c>
      <c r="BN2" s="23">
        <f>[1]Regioner_Norra!BN2</f>
        <v>1</v>
      </c>
      <c r="BO2" s="23">
        <f>[1]Regioner_Norra!BO2</f>
        <v>2</v>
      </c>
      <c r="BP2" s="23">
        <f>[1]Regioner_Norra!BP2</f>
        <v>3</v>
      </c>
      <c r="BQ2" s="23">
        <f>[1]Regioner_Norra!BQ2</f>
        <v>4</v>
      </c>
    </row>
    <row r="3" spans="1:69" s="23" customFormat="1" x14ac:dyDescent="0.2">
      <c r="A3" s="23" t="str">
        <f>[1]Regioner_Norra!A3</f>
        <v>% förändring</v>
      </c>
      <c r="B3" s="105">
        <f>[1]Regioner_Norra!B3</f>
        <v>0.22</v>
      </c>
      <c r="C3" s="105">
        <f>[1]Regioner_Norra!C3</f>
        <v>0.33</v>
      </c>
      <c r="D3" s="105">
        <f>[1]Regioner_Norra!D3</f>
        <v>0.17</v>
      </c>
      <c r="E3" s="105">
        <f>[1]Regioner_Norra!E3</f>
        <v>-0.01</v>
      </c>
      <c r="F3" s="105">
        <f>[1]Regioner_Norra!F3</f>
        <v>-6.7484520683831747E-2</v>
      </c>
      <c r="G3" s="105">
        <f>[1]Regioner_Norra!G3</f>
        <v>-0.12108820227838979</v>
      </c>
      <c r="H3" s="105">
        <f>[1]Regioner_Norra!H3</f>
        <v>-1.6430929480485888E-2</v>
      </c>
      <c r="I3" s="105">
        <f>[1]Regioner_Norra!I3</f>
        <v>0.23</v>
      </c>
      <c r="J3" s="105">
        <f>[1]Regioner_Norra!J3</f>
        <v>0.27</v>
      </c>
      <c r="K3" s="105">
        <f>[1]Regioner_Norra!K3</f>
        <v>0.41181826486417095</v>
      </c>
      <c r="L3" s="105">
        <f>[1]Regioner_Norra!L3</f>
        <v>0.41225535915315203</v>
      </c>
      <c r="M3" s="105">
        <f>[1]Regioner_Norra!M3</f>
        <v>0.38144348135538114</v>
      </c>
      <c r="N3" s="105">
        <f>[1]Regioner_Norra!N3</f>
        <v>0.44</v>
      </c>
      <c r="O3" s="105">
        <f>[1]Regioner_Norra!O3</f>
        <v>0.24187306135218872</v>
      </c>
      <c r="P3" s="105">
        <f>[1]Regioner_Norra!P3</f>
        <v>0.28312645259404318</v>
      </c>
      <c r="Q3" s="105">
        <f>[1]Regioner_Norra!Q3</f>
        <v>0.31193254482131838</v>
      </c>
      <c r="R3" s="105">
        <f>[1]Regioner_Norra!R3</f>
        <v>0.28000000000000003</v>
      </c>
      <c r="S3" s="105">
        <f>[1]Regioner_Norra!S3</f>
        <v>0.35485572539544424</v>
      </c>
      <c r="T3" s="105">
        <f>[1]Regioner_Norra!T3</f>
        <v>0.25396430644247131</v>
      </c>
      <c r="U3" s="105">
        <f>[1]Regioner_Norra!U3</f>
        <v>-1.8540045254816034E-2</v>
      </c>
      <c r="V3" s="105">
        <f>[1]Regioner_Norra!V3</f>
        <v>-0.20142381505159426</v>
      </c>
      <c r="W3" s="105">
        <f>[1]Regioner_Norra!W3</f>
        <v>-0.26295879154983659</v>
      </c>
      <c r="X3" s="105">
        <f>[1]Regioner_Norra!X3</f>
        <v>-0.33161498709384807</v>
      </c>
      <c r="Y3" s="105">
        <f>[1]Regioner_Norra!Y3</f>
        <v>-0.19957650006924546</v>
      </c>
      <c r="Z3" s="105">
        <f>[1]Regioner_Norra!Z3</f>
        <v>9.6061021214666698E-2</v>
      </c>
      <c r="AA3" s="105">
        <f>[1]Regioner_Norra!AA3</f>
        <v>0.21363966024236647</v>
      </c>
      <c r="AB3" s="105">
        <f>[1]Regioner_Norra!AB3</f>
        <v>0.33777606814171102</v>
      </c>
      <c r="AC3" s="105">
        <f>[1]Regioner_Norra!AC3</f>
        <v>0.33671397644964524</v>
      </c>
      <c r="AD3" s="105">
        <f>[1]Regioner_Norra!AD3</f>
        <v>0.18510009200916247</v>
      </c>
      <c r="AE3" s="105">
        <f>[1]Regioner_Norra!AE3</f>
        <v>8.9549190176594268E-2</v>
      </c>
      <c r="AF3" s="105">
        <f>[1]Regioner_Norra!AF3</f>
        <v>0.11555497477189908</v>
      </c>
      <c r="AG3" s="105">
        <f>[1]Regioner_Norra!AG3</f>
        <v>0.14480397923431598</v>
      </c>
      <c r="AH3" s="105">
        <f>[1]Regioner_Norra!AH3</f>
        <v>2.3451514336319791E-2</v>
      </c>
      <c r="AI3" s="105">
        <f>[1]Regioner_Norra!AI3</f>
        <v>5.121785646335858E-2</v>
      </c>
      <c r="AJ3" s="105">
        <f>[1]Regioner_Norra!AJ3</f>
        <v>9.9362727335408199E-2</v>
      </c>
      <c r="AK3" s="105">
        <f>[1]Regioner_Norra!AK3</f>
        <v>5.2958345838213676E-2</v>
      </c>
      <c r="AL3" s="105">
        <f>[1]Regioner_Norra!AL3</f>
        <v>4.8793616822820927E-2</v>
      </c>
      <c r="AM3" s="105">
        <f>[1]Regioner_Norra!AM3</f>
        <v>6.7239171781214357E-2</v>
      </c>
      <c r="AN3" s="105">
        <f>[1]Regioner_Norra!AN3</f>
        <v>9.7587337249814846E-2</v>
      </c>
      <c r="AO3" s="105">
        <f>[1]Regioner_Norra!AO3</f>
        <v>0.17675370028424042</v>
      </c>
      <c r="AP3" s="105">
        <f>[1]Regioner_Norra!AP3</f>
        <v>0.18731594043464325</v>
      </c>
      <c r="AQ3" s="105">
        <f>[1]Regioner_Norra!AQ3</f>
        <v>9.2600356689800739E-2</v>
      </c>
      <c r="AR3" s="105">
        <f>[1]Regioner_Norra!AR3</f>
        <v>-2.9961992331316887E-2</v>
      </c>
      <c r="AS3" s="105">
        <f>[1]Regioner_Norra!AS3</f>
        <v>-6.0678842619263741E-2</v>
      </c>
      <c r="AT3" s="105">
        <f>[1]Regioner_Norra!AT3</f>
        <v>3.9017226650602727E-2</v>
      </c>
      <c r="AU3" s="105">
        <f>[1]Regioner_Norra!AU3</f>
        <v>4.7869663557531784E-2</v>
      </c>
      <c r="AV3" s="105">
        <f>[1]Regioner_Norra!AV3</f>
        <v>1.3489337909066651E-2</v>
      </c>
      <c r="AW3" s="105">
        <f>[1]Regioner_Norra!AW3</f>
        <v>2.5153322158694282E-2</v>
      </c>
      <c r="AX3" s="105">
        <f>[1]Regioner_Norra!AX3</f>
        <v>-2.1379041819131327E-2</v>
      </c>
      <c r="AY3" s="105">
        <f>[1]Regioner_Norra!AY3</f>
        <v>3.51720369158528E-2</v>
      </c>
      <c r="AZ3" s="105">
        <f>[1]Regioner_Norra!AZ3</f>
        <v>7.988024742068274E-2</v>
      </c>
      <c r="BA3" s="105">
        <f>[1]Regioner_Norra!BA3</f>
        <v>0.12046897965681143</v>
      </c>
      <c r="BB3" s="105">
        <f>[1]Regioner_Norra!BB3</f>
        <v>0.23175495160817394</v>
      </c>
      <c r="BC3" s="105">
        <f>[1]Regioner_Norra!BC3</f>
        <v>0.22202256969415615</v>
      </c>
      <c r="BD3" s="105">
        <f>[1]Regioner_Norra!BD3</f>
        <v>0.19861145350307652</v>
      </c>
      <c r="BE3" s="105">
        <f>[1]Regioner_Norra!BE3</f>
        <v>0.10157790839323727</v>
      </c>
      <c r="BF3" s="105">
        <f>[1]Regioner_Norra!BF3</f>
        <v>5.0960816935768101E-2</v>
      </c>
      <c r="BG3" s="105">
        <f>[1]Regioner_Norra!BG3</f>
        <v>2.2090770636860441E-3</v>
      </c>
      <c r="BH3" s="105">
        <f>[1]Regioner_Norra!BH3</f>
        <v>-5.6731681067035661E-2</v>
      </c>
      <c r="BI3" s="105">
        <f>[1]Regioner_Norra!BI3</f>
        <v>-8.3949504785777576E-2</v>
      </c>
      <c r="BJ3" s="105">
        <f>[1]Regioner_Norra!BJ3</f>
        <v>-2.5279224202225087E-2</v>
      </c>
      <c r="BK3" s="105">
        <f>[1]Regioner_Norra!BK3</f>
        <v>-1.1314251467869935E-3</v>
      </c>
      <c r="BL3" s="105">
        <f>[1]Regioner_Norra!BL3</f>
        <v>2.1249984657241774E-2</v>
      </c>
      <c r="BM3" s="105">
        <f>[1]Regioner_Norra!BM3</f>
        <v>3.6149029687355984E-2</v>
      </c>
      <c r="BN3" s="105">
        <f>[1]Regioner_Norra!BN3</f>
        <v>-6.9925288221314039E-2</v>
      </c>
      <c r="BO3" s="105">
        <f>[1]Regioner_Norra!BO3</f>
        <v>-0.21798725227003546</v>
      </c>
      <c r="BP3" s="105">
        <f>[1]Regioner_Norra!BP3</f>
        <v>-0.18414858883608798</v>
      </c>
    </row>
    <row r="4" spans="1:69" s="23" customFormat="1" x14ac:dyDescent="0.2">
      <c r="A4" s="23" t="str">
        <f>[1]Regioner_Norra!A4</f>
        <v>Omsättning</v>
      </c>
      <c r="B4" s="65">
        <f>[1]Regioner_Norra!B4</f>
        <v>173076242.25</v>
      </c>
      <c r="C4" s="65">
        <f>[1]Regioner_Norra!C4</f>
        <v>212158287.65000001</v>
      </c>
      <c r="D4" s="65">
        <f>[1]Regioner_Norra!D4</f>
        <v>198093906</v>
      </c>
      <c r="E4" s="65">
        <f>[1]Regioner_Norra!E4</f>
        <v>175037336.09</v>
      </c>
      <c r="F4" s="65">
        <f>[1]Regioner_Norra!F4</f>
        <v>161396275</v>
      </c>
      <c r="G4" s="65">
        <f>[1]Regioner_Norra!G4</f>
        <v>186468422</v>
      </c>
      <c r="H4" s="65">
        <f>[1]Regioner_Norra!H4</f>
        <v>194839039</v>
      </c>
      <c r="I4" s="65">
        <f>[1]Regioner_Norra!I4</f>
        <v>213260378.07999998</v>
      </c>
      <c r="J4" s="65">
        <f>[1]Regioner_Norra!J4</f>
        <v>204936356</v>
      </c>
      <c r="K4" s="65">
        <f>[1]Regioner_Norra!K4</f>
        <v>263259524</v>
      </c>
      <c r="L4" s="65">
        <f>[1]Regioner_Norra!L4</f>
        <v>275162477</v>
      </c>
      <c r="M4" s="65">
        <f>[1]Regioner_Norra!M4</f>
        <v>294607159.13</v>
      </c>
      <c r="N4" s="65">
        <f>[1]Regioner_Norra!N4</f>
        <v>589193980</v>
      </c>
      <c r="O4" s="65">
        <f>[1]Regioner_Norra!O4</f>
        <v>326934911</v>
      </c>
      <c r="P4" s="65">
        <f>[1]Regioner_Norra!P4</f>
        <v>353068253</v>
      </c>
      <c r="Q4" s="65">
        <f>[1]Regioner_Norra!Q4</f>
        <v>386504720</v>
      </c>
      <c r="R4" s="65">
        <f>[1]Regioner_Norra!R4</f>
        <v>378174398</v>
      </c>
      <c r="S4" s="65">
        <f>[1]Regioner_Norra!S4</f>
        <v>442949636</v>
      </c>
      <c r="T4" s="65">
        <f>[1]Regioner_Norra!T4</f>
        <v>442734987</v>
      </c>
      <c r="U4" s="65">
        <f>[1]Regioner_Norra!U4</f>
        <v>379338905</v>
      </c>
      <c r="V4" s="65">
        <f>[1]Regioner_Norra!V4</f>
        <v>302001068</v>
      </c>
      <c r="W4" s="65">
        <f>[1]Regioner_Norra!W4</f>
        <v>326472135</v>
      </c>
      <c r="X4" s="65">
        <f>[1]Regioner_Norra!X4</f>
        <v>295917430</v>
      </c>
      <c r="Y4" s="65">
        <f>[1]Regioner_Norra!Y4</f>
        <v>303631774</v>
      </c>
      <c r="Z4" s="65">
        <f>[1]Regioner_Norra!Z4</f>
        <v>331011599</v>
      </c>
      <c r="AA4" s="65">
        <f>[1]Regioner_Norra!AA4</f>
        <v>396219531</v>
      </c>
      <c r="AB4" s="65">
        <f>[1]Regioner_Norra!AB4</f>
        <v>395871256</v>
      </c>
      <c r="AC4" s="65">
        <f>[1]Regioner_Norra!AC4</f>
        <v>405868836</v>
      </c>
      <c r="AD4" s="65">
        <f>[1]Regioner_Norra!AD4</f>
        <v>392281876.43099999</v>
      </c>
      <c r="AE4" s="65">
        <f>[1]Regioner_Norra!AE4</f>
        <v>431700669.13319999</v>
      </c>
      <c r="AF4" s="65">
        <f>[1]Regioner_Norra!AF4</f>
        <v>441616149</v>
      </c>
      <c r="AG4" s="65">
        <f>[1]Regioner_Norra!AG4</f>
        <v>464640258.5</v>
      </c>
      <c r="AH4" s="65">
        <f>[1]Regioner_Norra!AH4</f>
        <v>401481480.48000002</v>
      </c>
      <c r="AI4" s="65">
        <f>[1]Regioner_Norra!AI4</f>
        <v>453811452.04000008</v>
      </c>
      <c r="AJ4" s="65">
        <f>[1]Regioner_Norra!AJ4</f>
        <v>485496334</v>
      </c>
      <c r="AK4" s="65">
        <f>[1]Regioner_Norra!AK4</f>
        <v>489246838</v>
      </c>
      <c r="AL4" s="65">
        <f>[1]Regioner_Norra!AL4</f>
        <v>421071214</v>
      </c>
      <c r="AM4" s="65">
        <f>[1]Regioner_Norra!AM4</f>
        <v>484325358.21999997</v>
      </c>
      <c r="AN4" s="65">
        <f>[1]Regioner_Norra!AN4</f>
        <v>532874628.47960675</v>
      </c>
      <c r="AO4" s="65">
        <f>[1]Regioner_Norra!AO4</f>
        <v>575723026.96886432</v>
      </c>
      <c r="AP4" s="65">
        <f>[1]Regioner_Norra!AP4</f>
        <v>499944564.44036692</v>
      </c>
      <c r="AQ4" s="65">
        <f>[1]Regioner_Norra!AQ4</f>
        <v>529174059.14508748</v>
      </c>
      <c r="AR4" s="65">
        <f>[1]Regioner_Norra!AR4</f>
        <v>516908642.94754744</v>
      </c>
      <c r="AS4" s="65">
        <f>[1]Regioner_Norra!AS4</f>
        <v>540788820.02313447</v>
      </c>
      <c r="AT4" s="65">
        <f>[1]Regioner_Norra!AT4</f>
        <v>519451014.82387358</v>
      </c>
      <c r="AU4" s="65">
        <f>[1]Regioner_Norra!AU4</f>
        <v>554505443.31973624</v>
      </c>
      <c r="AV4" s="65">
        <f>[1]Regioner_Norra!AV4</f>
        <v>523881398.30038399</v>
      </c>
      <c r="AW4" s="65">
        <f>[1]Regioner_Norra!AW4</f>
        <v>554391455.43299651</v>
      </c>
      <c r="AX4" s="65">
        <f>[1]Regioner_Norra!AX4</f>
        <v>508345649.85496378</v>
      </c>
      <c r="AY4" s="65">
        <f>[1]Regioner_Norra!AY4</f>
        <v>574008529.24221933</v>
      </c>
      <c r="AZ4" s="65">
        <f>[1]Regioner_Norra!AZ4</f>
        <v>565729174.0157119</v>
      </c>
      <c r="BA4" s="65">
        <f>[1]Regioner_Norra!BA4</f>
        <v>621178428.39946425</v>
      </c>
      <c r="BB4" s="65">
        <f>[1]Regioner_Norra!BB4</f>
        <v>626157271.33732665</v>
      </c>
      <c r="BC4" s="65">
        <f>[1]Regioner_Norra!BC4</f>
        <v>701451377.93094003</v>
      </c>
      <c r="BD4" s="65">
        <f>[1]Regioner_Norra!BD4</f>
        <v>678089467.55606735</v>
      </c>
      <c r="BE4" s="65">
        <f>[1]Regioner_Norra!BE4</f>
        <v>684276433.89528012</v>
      </c>
      <c r="BF4" s="65">
        <f>[1]Regioner_Norra!BF4</f>
        <v>658066757.41494823</v>
      </c>
      <c r="BG4" s="65">
        <f>[1]Regioner_Norra!BG4</f>
        <v>703000938.08121824</v>
      </c>
      <c r="BH4" s="65">
        <f>[1]Regioner_Norra!BH4</f>
        <v>639620312.14776051</v>
      </c>
      <c r="BI4" s="65">
        <f>[1]Regioner_Norra!BI4</f>
        <v>626831766.13319349</v>
      </c>
      <c r="BJ4" s="65">
        <f>[1]Regioner_Norra!BJ4</f>
        <v>641431340.31422448</v>
      </c>
      <c r="BK4" s="65">
        <f>[1]Regioner_Norra!BK4</f>
        <v>702205545.14165831</v>
      </c>
      <c r="BL4" s="65">
        <f>[1]Regioner_Norra!BL4</f>
        <v>653212233.96736062</v>
      </c>
      <c r="BM4" s="65">
        <f>[1]Regioner_Norra!BM4</f>
        <v>649491126.25612009</v>
      </c>
      <c r="BN4" s="65">
        <f>[1]Regioner_Norra!BN4</f>
        <v>596579068.96856856</v>
      </c>
      <c r="BO4" s="65">
        <f>[1]Regioner_Norra!BO4</f>
        <v>549133687.82744586</v>
      </c>
      <c r="BP4" s="65">
        <f>[1]Regioner_Norra!BP4</f>
        <v>532924122.87180263</v>
      </c>
    </row>
    <row r="5" spans="1:69" s="23" customFormat="1" x14ac:dyDescent="0.2">
      <c r="A5" s="23" t="str">
        <f>[1]Regioner_Norra!A5</f>
        <v>Oms mkr</v>
      </c>
      <c r="B5" s="106">
        <f>[1]Regioner_Norra!B5</f>
        <v>173.07624225000001</v>
      </c>
      <c r="C5" s="106">
        <f>[1]Regioner_Norra!C5</f>
        <v>212.15828765000001</v>
      </c>
      <c r="D5" s="106">
        <f>[1]Regioner_Norra!D5</f>
        <v>198.093906</v>
      </c>
      <c r="E5" s="106">
        <f>[1]Regioner_Norra!E5</f>
        <v>175.03733609</v>
      </c>
      <c r="F5" s="106">
        <f>[1]Regioner_Norra!F5</f>
        <v>161.396275</v>
      </c>
      <c r="G5" s="106">
        <f>[1]Regioner_Norra!G5</f>
        <v>186.468422</v>
      </c>
      <c r="H5" s="106">
        <f>[1]Regioner_Norra!H5</f>
        <v>194.83903900000001</v>
      </c>
      <c r="I5" s="106">
        <f>[1]Regioner_Norra!I5</f>
        <v>213.26037807999998</v>
      </c>
      <c r="J5" s="106">
        <f>[1]Regioner_Norra!J5</f>
        <v>204.93635599999999</v>
      </c>
      <c r="K5" s="106">
        <f>[1]Regioner_Norra!K5</f>
        <v>263.259524</v>
      </c>
      <c r="L5" s="106">
        <f>[1]Regioner_Norra!L5</f>
        <v>275.16247700000002</v>
      </c>
      <c r="M5" s="106">
        <f>[1]Regioner_Norra!M5</f>
        <v>294.60715913000001</v>
      </c>
      <c r="N5" s="106">
        <f>[1]Regioner_Norra!N5</f>
        <v>589.19398000000001</v>
      </c>
      <c r="O5" s="106">
        <f>[1]Regioner_Norra!O5</f>
        <v>326.934911</v>
      </c>
      <c r="P5" s="106">
        <f>[1]Regioner_Norra!P5</f>
        <v>353.06825300000003</v>
      </c>
      <c r="Q5" s="106">
        <f>[1]Regioner_Norra!Q5</f>
        <v>386.50472000000002</v>
      </c>
      <c r="R5" s="106">
        <f>[1]Regioner_Norra!R5</f>
        <v>378.174398</v>
      </c>
      <c r="S5" s="106">
        <f>[1]Regioner_Norra!S5</f>
        <v>442.949636</v>
      </c>
      <c r="T5" s="106">
        <f>[1]Regioner_Norra!T5</f>
        <v>442.73498699999999</v>
      </c>
      <c r="U5" s="106">
        <f>[1]Regioner_Norra!U5</f>
        <v>379.33890500000001</v>
      </c>
      <c r="V5" s="106">
        <f>[1]Regioner_Norra!V5</f>
        <v>302.00106799999998</v>
      </c>
      <c r="W5" s="106">
        <f>[1]Regioner_Norra!W5</f>
        <v>326.47213499999998</v>
      </c>
      <c r="X5" s="106">
        <f>[1]Regioner_Norra!X5</f>
        <v>295.91743000000002</v>
      </c>
      <c r="Y5" s="106">
        <f>[1]Regioner_Norra!Y5</f>
        <v>303.63177400000001</v>
      </c>
      <c r="Z5" s="106">
        <f>[1]Regioner_Norra!Z5</f>
        <v>331.01159899999999</v>
      </c>
      <c r="AA5" s="106">
        <f>[1]Regioner_Norra!AA5</f>
        <v>396.21953100000002</v>
      </c>
      <c r="AB5" s="106">
        <f>[1]Regioner_Norra!AB5</f>
        <v>395.87125600000002</v>
      </c>
      <c r="AC5" s="106">
        <f>[1]Regioner_Norra!AC5</f>
        <v>405.86883599999999</v>
      </c>
      <c r="AD5" s="106">
        <f>[1]Regioner_Norra!AD5</f>
        <v>392.281876431</v>
      </c>
      <c r="AE5" s="106">
        <f>[1]Regioner_Norra!AE5</f>
        <v>431.70066913319999</v>
      </c>
      <c r="AF5" s="106">
        <f>[1]Regioner_Norra!AF5</f>
        <v>441.61614900000001</v>
      </c>
      <c r="AG5" s="106">
        <f>[1]Regioner_Norra!AG5</f>
        <v>464.64025850000002</v>
      </c>
      <c r="AH5" s="106">
        <f>[1]Regioner_Norra!AH5</f>
        <v>401.48148048000002</v>
      </c>
      <c r="AI5" s="106">
        <f>[1]Regioner_Norra!AI5</f>
        <v>453.81145204000006</v>
      </c>
      <c r="AJ5" s="106">
        <f>[1]Regioner_Norra!AJ5</f>
        <v>485.49633399999999</v>
      </c>
      <c r="AK5" s="106">
        <f>[1]Regioner_Norra!AK5</f>
        <v>489.24683800000003</v>
      </c>
      <c r="AL5" s="106">
        <f>[1]Regioner_Norra!AL5</f>
        <v>421.071214</v>
      </c>
      <c r="AM5" s="106">
        <f>[1]Regioner_Norra!AM5</f>
        <v>484.32535821999994</v>
      </c>
      <c r="AN5" s="106">
        <f>[1]Regioner_Norra!AN5</f>
        <v>532.87462847960671</v>
      </c>
      <c r="AO5" s="106">
        <f>[1]Regioner_Norra!AO5</f>
        <v>575.72302696886436</v>
      </c>
      <c r="AP5" s="106">
        <f>[1]Regioner_Norra!AP5</f>
        <v>499.94456444036695</v>
      </c>
      <c r="AQ5" s="106">
        <f>[1]Regioner_Norra!AQ5</f>
        <v>529.17405914508743</v>
      </c>
      <c r="AR5" s="106">
        <f>[1]Regioner_Norra!AR5</f>
        <v>516.90864294754749</v>
      </c>
      <c r="AS5" s="106">
        <f>[1]Regioner_Norra!AS5</f>
        <v>540.78882002313446</v>
      </c>
      <c r="AT5" s="106">
        <f>[1]Regioner_Norra!AT5</f>
        <v>519.45101482387361</v>
      </c>
      <c r="AU5" s="106">
        <f>[1]Regioner_Norra!AU5</f>
        <v>554.50544331973629</v>
      </c>
      <c r="AV5" s="106">
        <f>[1]Regioner_Norra!AV5</f>
        <v>523.88139830038403</v>
      </c>
      <c r="AW5" s="106">
        <f>[1]Regioner_Norra!AW5</f>
        <v>554.39145543299651</v>
      </c>
      <c r="AX5" s="106">
        <f>[1]Regioner_Norra!AX5</f>
        <v>508.34564985496377</v>
      </c>
      <c r="AY5" s="106">
        <f>[1]Regioner_Norra!AY5</f>
        <v>574.00852924221931</v>
      </c>
      <c r="AZ5" s="106">
        <f>[1]Regioner_Norra!AZ5</f>
        <v>565.72917401571192</v>
      </c>
      <c r="BA5" s="106">
        <f>[1]Regioner_Norra!BA5</f>
        <v>621.17842839946422</v>
      </c>
      <c r="BB5" s="106">
        <f>[1]Regioner_Norra!BB5</f>
        <v>626.15727133732662</v>
      </c>
      <c r="BC5" s="106">
        <f>[1]Regioner_Norra!BC5</f>
        <v>701.45137793094</v>
      </c>
      <c r="BD5" s="106">
        <f>[1]Regioner_Norra!BD5</f>
        <v>678.08946755606735</v>
      </c>
      <c r="BE5" s="106">
        <f>[1]Regioner_Norra!BE5</f>
        <v>684.27643389528009</v>
      </c>
      <c r="BF5" s="106">
        <f>[1]Regioner_Norra!BF5</f>
        <v>658.06675741494826</v>
      </c>
      <c r="BG5" s="106">
        <f>[1]Regioner_Norra!BG5</f>
        <v>703.00093808121824</v>
      </c>
      <c r="BH5" s="106">
        <f>[1]Regioner_Norra!BH5</f>
        <v>639.6203121477605</v>
      </c>
      <c r="BI5" s="106">
        <f>[1]Regioner_Norra!BI5</f>
        <v>626.83176613319347</v>
      </c>
      <c r="BJ5" s="106">
        <f>[1]Regioner_Norra!BJ5</f>
        <v>641.43134031422449</v>
      </c>
      <c r="BK5" s="106">
        <f>[1]Regioner_Norra!BK5</f>
        <v>702.20554514165826</v>
      </c>
      <c r="BL5" s="106">
        <f>[1]Regioner_Norra!BL5</f>
        <v>653.21223396736059</v>
      </c>
      <c r="BM5" s="106">
        <f>[1]Regioner_Norra!BM5</f>
        <v>649.49112625612008</v>
      </c>
      <c r="BN5" s="106">
        <f>[1]Regioner_Norra!BN5</f>
        <v>596.57906896856855</v>
      </c>
      <c r="BO5" s="106">
        <f>[1]Regioner_Norra!BO5</f>
        <v>549.1336878274459</v>
      </c>
      <c r="BP5" s="106">
        <f>[1]Regioner_Norra!BP5</f>
        <v>532.92412287180264</v>
      </c>
    </row>
    <row r="6" spans="1:69" s="98" customFormat="1" x14ac:dyDescent="0.2"/>
    <row r="7" spans="1:69" s="98" customFormat="1" x14ac:dyDescent="0.2"/>
    <row r="8" spans="1:69" s="98" customFormat="1" x14ac:dyDescent="0.2"/>
    <row r="9" spans="1:69" s="98" customFormat="1" x14ac:dyDescent="0.2"/>
    <row r="10" spans="1:69" s="98" customFormat="1" x14ac:dyDescent="0.2"/>
    <row r="11" spans="1:69" s="98" customFormat="1" x14ac:dyDescent="0.2"/>
    <row r="12" spans="1:69" s="98" customFormat="1" x14ac:dyDescent="0.2"/>
    <row r="13" spans="1:69" s="98" customFormat="1" x14ac:dyDescent="0.2"/>
    <row r="14" spans="1:69" s="98" customFormat="1" x14ac:dyDescent="0.2"/>
    <row r="15" spans="1:69" s="98" customFormat="1" x14ac:dyDescent="0.2"/>
    <row r="16" spans="1:69" s="98" customFormat="1" x14ac:dyDescent="0.2"/>
    <row r="17" spans="2:33" s="98" customFormat="1" ht="13.5" customHeight="1" x14ac:dyDescent="0.2"/>
    <row r="18" spans="2:33" s="98" customFormat="1" ht="13.5" customHeight="1" x14ac:dyDescent="0.2"/>
    <row r="19" spans="2:33" s="98" customFormat="1" x14ac:dyDescent="0.2"/>
    <row r="20" spans="2:33" s="98" customFormat="1" x14ac:dyDescent="0.2"/>
    <row r="21" spans="2:33" s="98" customFormat="1" ht="12.75" customHeight="1" x14ac:dyDescent="0.2"/>
    <row r="22" spans="2:33" ht="13.5" thickBot="1" x14ac:dyDescent="0.25">
      <c r="B22" s="10"/>
      <c r="H22" s="18"/>
      <c r="I22" s="18"/>
      <c r="S22" s="19"/>
    </row>
    <row r="23" spans="2:33" x14ac:dyDescent="0.2">
      <c r="B23" s="10"/>
      <c r="S23" s="19"/>
      <c r="T23" s="66" t="str">
        <f>[1]Regioner_Norra!T23</f>
        <v>First year</v>
      </c>
      <c r="U23" s="68" t="str">
        <f>[1]Regioner_Norra!U23</f>
        <v>First quarter</v>
      </c>
    </row>
    <row r="24" spans="2:33" x14ac:dyDescent="0.2">
      <c r="B24" s="10"/>
      <c r="S24" s="19"/>
      <c r="T24" s="69">
        <f>[1]Regioner_Norra!T24</f>
        <v>2009</v>
      </c>
      <c r="U24" s="70">
        <f>[1]Regioner_Norra!U24</f>
        <v>1</v>
      </c>
    </row>
    <row r="25" spans="2:33" x14ac:dyDescent="0.2">
      <c r="B25" s="10"/>
      <c r="S25" s="19"/>
      <c r="T25" s="69" t="str">
        <f>[1]Regioner_Norra!T25</f>
        <v>Last year</v>
      </c>
      <c r="U25" s="70" t="str">
        <f>[1]Regioner_Norra!U25</f>
        <v>Last quarter</v>
      </c>
      <c r="X25" s="23" t="str">
        <f>[1]Regioner_Norra!X25</f>
        <v>Headers</v>
      </c>
      <c r="Z25" s="11"/>
    </row>
    <row r="26" spans="2:33" ht="12.75" customHeight="1" thickBot="1" x14ac:dyDescent="0.25">
      <c r="B26" s="10"/>
      <c r="S26" s="19"/>
      <c r="T26" s="89">
        <f>[1]Regioner_Norra!T26</f>
        <v>2020</v>
      </c>
      <c r="U26" s="90">
        <f>[1]Regioner_Norra!U26</f>
        <v>3</v>
      </c>
      <c r="V26" s="25" t="s">
        <v>8</v>
      </c>
      <c r="X26" s="8" t="str">
        <f>[1]Regioner_Norra!X26</f>
        <v>Omsättningens utveckling per yrkesområde i Norra Sverige tredje kvartalet 2020</v>
      </c>
    </row>
    <row r="27" spans="2:33" ht="13.5" thickBot="1" x14ac:dyDescent="0.25">
      <c r="B27" s="10"/>
      <c r="L27" s="108" t="s">
        <v>10</v>
      </c>
      <c r="S27" s="19"/>
      <c r="U27" s="8">
        <v>4</v>
      </c>
      <c r="V27" s="8">
        <v>4</v>
      </c>
      <c r="X27" s="14" t="str">
        <f>[1]Regioner_Norra!X27</f>
        <v>Omsättningens andel per yrkesområde i Norra Sverige tredje kvartalet 2020</v>
      </c>
      <c r="AG27" s="23"/>
    </row>
    <row r="28" spans="2:33" x14ac:dyDescent="0.2">
      <c r="B28" s="10"/>
      <c r="L28" s="78"/>
      <c r="M28" s="79" t="str">
        <f>S28</f>
        <v>Q3 2020</v>
      </c>
      <c r="N28" s="79" t="str">
        <f>T28</f>
        <v>Q3 2019</v>
      </c>
      <c r="O28" s="79" t="str">
        <f t="shared" ref="O28:P28" si="0">U28</f>
        <v>förändring</v>
      </c>
      <c r="P28" s="116" t="str">
        <f t="shared" si="0"/>
        <v>andel</v>
      </c>
      <c r="R28" s="78"/>
      <c r="S28" s="79" t="str">
        <f>[1]Regioner_Norra!S28</f>
        <v>Q3 2020</v>
      </c>
      <c r="T28" s="79" t="str">
        <f>[1]Regioner_Norra!T28</f>
        <v>Q3 2019</v>
      </c>
      <c r="U28" s="85" t="str">
        <f>[1]Regioner_Norra!U28</f>
        <v>förändring</v>
      </c>
      <c r="V28" s="80" t="str">
        <f>[1]Regioner_Norra!V28</f>
        <v>andel</v>
      </c>
    </row>
    <row r="29" spans="2:33" x14ac:dyDescent="0.2">
      <c r="B29" s="10"/>
      <c r="L29" s="81" t="s">
        <v>14</v>
      </c>
      <c r="M29" s="12">
        <f>S37</f>
        <v>54474143.293041423</v>
      </c>
      <c r="N29" s="12">
        <f>T37</f>
        <v>56607090.773490399</v>
      </c>
      <c r="O29" s="117">
        <f>(M29-N29)/N29</f>
        <v>-3.7679863976472966E-2</v>
      </c>
      <c r="P29" s="86">
        <f>M29/SUM($M$29:$M$37)</f>
        <v>0.10221744701570849</v>
      </c>
      <c r="R29" s="81" t="str">
        <f>[1]Regioner_Norra!R29</f>
        <v>Bygg</v>
      </c>
      <c r="S29" s="12">
        <f>[1]Regioner_Norra!S29</f>
        <v>2205204.0991090797</v>
      </c>
      <c r="T29" s="12">
        <f>[1]Regioner_Norra!T29</f>
        <v>2810812.6520200009</v>
      </c>
      <c r="U29" s="84">
        <f>[1]Regioner_Norra!U29</f>
        <v>-0.21545674788239563</v>
      </c>
      <c r="V29" s="86">
        <f>[1]Regioner_Norra!V29</f>
        <v>4.137932595780716E-3</v>
      </c>
    </row>
    <row r="30" spans="2:33" x14ac:dyDescent="0.2">
      <c r="B30" s="10"/>
      <c r="L30" s="81" t="s">
        <v>15</v>
      </c>
      <c r="M30" s="12">
        <f>S31+S40+S43</f>
        <v>53258571.585984059</v>
      </c>
      <c r="N30" s="12">
        <f>T31+T40+T43</f>
        <v>51025949.30144605</v>
      </c>
      <c r="O30" s="117">
        <f t="shared" ref="O30:O36" si="1">(M30-N30)/N30</f>
        <v>4.3754644746506199E-2</v>
      </c>
      <c r="P30" s="86">
        <f t="shared" ref="P30:P36" si="2">M30/SUM($M$29:$M$37)</f>
        <v>9.9936499963608594E-2</v>
      </c>
      <c r="R30" s="81" t="str">
        <f>[1]Regioner_Norra!R30</f>
        <v>Ekonomi/Finans</v>
      </c>
      <c r="S30" s="12">
        <f>[1]Regioner_Norra!S30</f>
        <v>21507394.72333454</v>
      </c>
      <c r="T30" s="12">
        <f>[1]Regioner_Norra!T30</f>
        <v>27093993.288786221</v>
      </c>
      <c r="U30" s="84">
        <f>[1]Regioner_Norra!U30</f>
        <v>-0.20619325124598326</v>
      </c>
      <c r="V30" s="86">
        <f>[1]Regioner_Norra!V30</f>
        <v>4.0357330059364267E-2</v>
      </c>
    </row>
    <row r="31" spans="2:33" x14ac:dyDescent="0.2">
      <c r="B31" s="10"/>
      <c r="L31" s="81" t="s">
        <v>16</v>
      </c>
      <c r="M31" s="12">
        <f>S42</f>
        <v>19511203.833872188</v>
      </c>
      <c r="N31" s="12">
        <f>T42</f>
        <v>30217379.180285636</v>
      </c>
      <c r="O31" s="117">
        <f t="shared" si="1"/>
        <v>-0.35430522556365018</v>
      </c>
      <c r="P31" s="86">
        <f t="shared" si="2"/>
        <v>3.6611598155345079E-2</v>
      </c>
      <c r="R31" s="81" t="str">
        <f>[1]Regioner_Norra!R31</f>
        <v>Försäljning</v>
      </c>
      <c r="S31" s="12">
        <f>[1]Regioner_Norra!S31</f>
        <v>5658130.9040296646</v>
      </c>
      <c r="T31" s="12">
        <f>[1]Regioner_Norra!T31</f>
        <v>5685092.4403391853</v>
      </c>
      <c r="U31" s="84">
        <f>[1]Regioner_Norra!U31</f>
        <v>-4.742497433852127E-3</v>
      </c>
      <c r="V31" s="86">
        <f>[1]Regioner_Norra!V31</f>
        <v>1.0617141655249773E-2</v>
      </c>
    </row>
    <row r="32" spans="2:33" x14ac:dyDescent="0.2">
      <c r="B32" s="10"/>
      <c r="L32" s="81" t="s">
        <v>17</v>
      </c>
      <c r="M32" s="12">
        <f>S36</f>
        <v>21749560.101244431</v>
      </c>
      <c r="N32" s="12">
        <f>T36</f>
        <v>31221183.176198419</v>
      </c>
      <c r="O32" s="117">
        <f t="shared" si="1"/>
        <v>-0.3033716890708586</v>
      </c>
      <c r="P32" s="86">
        <f t="shared" si="2"/>
        <v>4.0811738796962628E-2</v>
      </c>
      <c r="R32" s="81" t="str">
        <f>[1]Regioner_Norra!R32</f>
        <v>Försäljning/Marknadsföring</v>
      </c>
      <c r="S32" s="12">
        <f>[1]Regioner_Norra!S32</f>
        <v>0</v>
      </c>
      <c r="T32" s="12">
        <f>[1]Regioner_Norra!T32</f>
        <v>0</v>
      </c>
      <c r="U32" s="84" t="e">
        <f>[1]Regioner_Norra!U32</f>
        <v>#DIV/0!</v>
      </c>
      <c r="V32" s="86">
        <f>[1]Regioner_Norra!V32</f>
        <v>0</v>
      </c>
    </row>
    <row r="33" spans="2:41" x14ac:dyDescent="0.2">
      <c r="B33" s="10"/>
      <c r="L33" s="81" t="s">
        <v>18</v>
      </c>
      <c r="M33" s="12">
        <f>S30</f>
        <v>21507394.72333454</v>
      </c>
      <c r="N33" s="12">
        <f>T30</f>
        <v>27093993.288786221</v>
      </c>
      <c r="O33" s="117">
        <f t="shared" si="1"/>
        <v>-0.20619325124598326</v>
      </c>
      <c r="P33" s="86">
        <f t="shared" si="2"/>
        <v>4.0357330059364267E-2</v>
      </c>
      <c r="R33" s="81" t="str">
        <f>[1]Regioner_Norra!R33</f>
        <v>Hotell/Restaurang/Turism</v>
      </c>
      <c r="S33" s="12">
        <f>[1]Regioner_Norra!S33</f>
        <v>232527.5</v>
      </c>
      <c r="T33" s="12">
        <f>[1]Regioner_Norra!T33</f>
        <v>601878.65130161261</v>
      </c>
      <c r="U33" s="84">
        <f>[1]Regioner_Norra!U33</f>
        <v>-0.61366381828440009</v>
      </c>
      <c r="V33" s="86">
        <f>[1]Regioner_Norra!V33</f>
        <v>4.3632384052529657E-4</v>
      </c>
    </row>
    <row r="34" spans="2:41" x14ac:dyDescent="0.2">
      <c r="B34" s="10"/>
      <c r="L34" s="81" t="s">
        <v>23</v>
      </c>
      <c r="M34" s="12">
        <f>S34</f>
        <v>96574586.400000006</v>
      </c>
      <c r="N34" s="12">
        <f>T34</f>
        <v>126404591.29000001</v>
      </c>
      <c r="O34" s="117">
        <f t="shared" si="1"/>
        <v>-0.23598830220939832</v>
      </c>
      <c r="P34" s="86">
        <f t="shared" si="2"/>
        <v>0.18121639133087517</v>
      </c>
      <c r="R34" s="81" t="str">
        <f>[1]Regioner_Norra!R34</f>
        <v>Hälso- och sjukvård</v>
      </c>
      <c r="S34" s="12">
        <f>[1]Regioner_Norra!S34</f>
        <v>96574586.400000006</v>
      </c>
      <c r="T34" s="12">
        <f>[1]Regioner_Norra!T34</f>
        <v>126404591.29000001</v>
      </c>
      <c r="U34" s="84">
        <f>[1]Regioner_Norra!U34</f>
        <v>-0.23598830220939832</v>
      </c>
      <c r="V34" s="86">
        <f>[1]Regioner_Norra!V34</f>
        <v>0.18121639133087519</v>
      </c>
    </row>
    <row r="35" spans="2:41" x14ac:dyDescent="0.2">
      <c r="B35" s="10"/>
      <c r="L35" s="81" t="s">
        <v>19</v>
      </c>
      <c r="M35" s="12">
        <f>S35+S29</f>
        <v>158237768.67195755</v>
      </c>
      <c r="N35" s="12">
        <f>T35+T29</f>
        <v>236815260.85296947</v>
      </c>
      <c r="O35" s="117">
        <f t="shared" si="1"/>
        <v>-0.33180924192971673</v>
      </c>
      <c r="P35" s="86">
        <f t="shared" si="2"/>
        <v>0.29692363674447958</v>
      </c>
      <c r="R35" s="81" t="str">
        <f>[1]Regioner_Norra!R35</f>
        <v>Industri/Tillverkning</v>
      </c>
      <c r="S35" s="12">
        <f>[1]Regioner_Norra!S35</f>
        <v>156032564.57284847</v>
      </c>
      <c r="T35" s="12">
        <f>[1]Regioner_Norra!T35</f>
        <v>234004448.20094946</v>
      </c>
      <c r="U35" s="84">
        <f>[1]Regioner_Norra!U35</f>
        <v>-0.33320684383376875</v>
      </c>
      <c r="V35" s="86">
        <f>[1]Regioner_Norra!V35</f>
        <v>0.29278570414869887</v>
      </c>
    </row>
    <row r="36" spans="2:41" x14ac:dyDescent="0.2">
      <c r="B36" s="10"/>
      <c r="L36" s="81" t="s">
        <v>20</v>
      </c>
      <c r="M36" s="12">
        <f>S39</f>
        <v>79377270.799791589</v>
      </c>
      <c r="N36" s="12">
        <f>T39</f>
        <v>76161637.199474141</v>
      </c>
      <c r="O36" s="117">
        <f t="shared" si="1"/>
        <v>4.222117221423978E-2</v>
      </c>
      <c r="P36" s="86">
        <f t="shared" si="2"/>
        <v>0.14894666499997439</v>
      </c>
      <c r="R36" s="81" t="str">
        <f>[1]Regioner_Norra!R36</f>
        <v>IT</v>
      </c>
      <c r="S36" s="12">
        <f>[1]Regioner_Norra!S36</f>
        <v>21749560.101244431</v>
      </c>
      <c r="T36" s="12">
        <f>[1]Regioner_Norra!T36</f>
        <v>31221183.176198419</v>
      </c>
      <c r="U36" s="84">
        <f>[1]Regioner_Norra!U36</f>
        <v>-0.3033716890708586</v>
      </c>
      <c r="V36" s="86">
        <f>[1]Regioner_Norra!V36</f>
        <v>4.0811738796962635E-2</v>
      </c>
    </row>
    <row r="37" spans="2:41" ht="13.5" thickBot="1" x14ac:dyDescent="0.25">
      <c r="L37" s="82" t="s">
        <v>21</v>
      </c>
      <c r="M37" s="83">
        <f>S33+S44</f>
        <v>28233623.462576941</v>
      </c>
      <c r="N37" s="83">
        <f>T33+T44</f>
        <v>17665148.904710177</v>
      </c>
      <c r="O37" s="118">
        <f>(M37-N37)/N37</f>
        <v>0.59826693875469228</v>
      </c>
      <c r="P37" s="88">
        <f>M37/SUM($M$29:$M$37)</f>
        <v>5.2978692933681786E-2</v>
      </c>
      <c r="R37" s="81" t="str">
        <f>[1]Regioner_Norra!R37</f>
        <v>Kontor/Administration</v>
      </c>
      <c r="S37" s="12">
        <f>[1]Regioner_Norra!S37</f>
        <v>54474143.293041423</v>
      </c>
      <c r="T37" s="12">
        <f>[1]Regioner_Norra!T37</f>
        <v>56607090.773490399</v>
      </c>
      <c r="U37" s="84">
        <f>[1]Regioner_Norra!U37</f>
        <v>-3.7679863976472966E-2</v>
      </c>
      <c r="V37" s="86">
        <f>[1]Regioner_Norra!V37</f>
        <v>0.10221744701570851</v>
      </c>
    </row>
    <row r="38" spans="2:41" x14ac:dyDescent="0.2">
      <c r="R38" s="81" t="str">
        <f>[1]Regioner_Norra!R38</f>
        <v>Lager/Industri</v>
      </c>
      <c r="S38" s="12">
        <f>[1]Regioner_Norra!S38</f>
        <v>0</v>
      </c>
      <c r="T38" s="12">
        <f>[1]Regioner_Norra!T38</f>
        <v>0</v>
      </c>
      <c r="U38" s="84" t="e">
        <f>[1]Regioner_Norra!U38</f>
        <v>#DIV/0!</v>
      </c>
      <c r="V38" s="86">
        <f>[1]Regioner_Norra!V38</f>
        <v>0</v>
      </c>
    </row>
    <row r="39" spans="2:41" x14ac:dyDescent="0.2">
      <c r="R39" s="81" t="str">
        <f>[1]Regioner_Norra!R39</f>
        <v>Lager/Logistik</v>
      </c>
      <c r="S39" s="12">
        <f>[1]Regioner_Norra!S39</f>
        <v>79377270.799791589</v>
      </c>
      <c r="T39" s="12">
        <f>[1]Regioner_Norra!T39</f>
        <v>76161637.199474141</v>
      </c>
      <c r="U39" s="84">
        <f>[1]Regioner_Norra!U39</f>
        <v>4.222117221423978E-2</v>
      </c>
      <c r="V39" s="86">
        <f>[1]Regioner_Norra!V39</f>
        <v>0.14894666499997439</v>
      </c>
      <c r="AO39" s="14"/>
    </row>
    <row r="40" spans="2:41" x14ac:dyDescent="0.2">
      <c r="R40" s="81" t="str">
        <f>[1]Regioner_Norra!R40</f>
        <v>Marknadsföring/Information</v>
      </c>
      <c r="S40" s="12">
        <f>[1]Regioner_Norra!S40</f>
        <v>2109483.0337900002</v>
      </c>
      <c r="T40" s="12">
        <f>[1]Regioner_Norra!T40</f>
        <v>4937400.9037649995</v>
      </c>
      <c r="U40" s="84">
        <f>[1]Regioner_Norra!U40</f>
        <v>-0.57275435499243732</v>
      </c>
      <c r="V40" s="86">
        <f>[1]Regioner_Norra!V40</f>
        <v>3.9583177853209058E-3</v>
      </c>
    </row>
    <row r="41" spans="2:41" x14ac:dyDescent="0.2">
      <c r="B41" s="10"/>
      <c r="R41" s="81" t="str">
        <f>[1]Regioner_Norra!R41</f>
        <v>Pedagogik</v>
      </c>
      <c r="S41" s="12">
        <f>[1]Regioner_Norra!S41</f>
        <v>0</v>
      </c>
      <c r="T41" s="12">
        <f>[1]Regioner_Norra!T41</f>
        <v>0</v>
      </c>
      <c r="U41" s="84" t="e">
        <f>[1]Regioner_Norra!U41</f>
        <v>#DIV/0!</v>
      </c>
      <c r="V41" s="86">
        <f>[1]Regioner_Norra!V41</f>
        <v>0</v>
      </c>
      <c r="W41" s="14"/>
      <c r="X41" s="14"/>
      <c r="Y41" s="14"/>
    </row>
    <row r="42" spans="2:41" x14ac:dyDescent="0.2">
      <c r="B42" s="10"/>
      <c r="R42" s="81" t="str">
        <f>[1]Regioner_Norra!R42</f>
        <v>Teknik</v>
      </c>
      <c r="S42" s="12">
        <f>[1]Regioner_Norra!S42</f>
        <v>19511203.833872188</v>
      </c>
      <c r="T42" s="12">
        <f>[1]Regioner_Norra!T42</f>
        <v>30217379.180285636</v>
      </c>
      <c r="U42" s="84">
        <f>[1]Regioner_Norra!U42</f>
        <v>-0.35430522556365018</v>
      </c>
      <c r="V42" s="86">
        <f>[1]Regioner_Norra!V42</f>
        <v>3.6611598155345086E-2</v>
      </c>
      <c r="W42" s="14"/>
      <c r="X42" s="14"/>
      <c r="Y42" s="14"/>
    </row>
    <row r="43" spans="2:41" x14ac:dyDescent="0.2">
      <c r="B43" s="10"/>
      <c r="R43" s="81" t="str">
        <f>[1]Regioner_Norra!R43</f>
        <v>Telefoni/Callcenter</v>
      </c>
      <c r="S43" s="12">
        <f>[1]Regioner_Norra!S43</f>
        <v>45490957.648164392</v>
      </c>
      <c r="T43" s="12">
        <f>[1]Regioner_Norra!T43</f>
        <v>40403455.957341865</v>
      </c>
      <c r="U43" s="84">
        <f>[1]Regioner_Norra!U43</f>
        <v>0.12591748825134988</v>
      </c>
      <c r="V43" s="86">
        <f>[1]Regioner_Norra!V43</f>
        <v>8.5361040523037932E-2</v>
      </c>
      <c r="W43" s="14"/>
      <c r="X43" s="14"/>
      <c r="Y43" s="14"/>
    </row>
    <row r="44" spans="2:41" ht="13.5" thickBot="1" x14ac:dyDescent="0.25">
      <c r="R44" s="82" t="str">
        <f>[1]Regioner_Norra!R44</f>
        <v>Övrigt</v>
      </c>
      <c r="S44" s="83">
        <f>[1]Regioner_Norra!S44</f>
        <v>28001095.962576941</v>
      </c>
      <c r="T44" s="83">
        <f>[1]Regioner_Norra!T44</f>
        <v>17063270.253408566</v>
      </c>
      <c r="U44" s="87">
        <f>[1]Regioner_Norra!U44</f>
        <v>0.64101579279525445</v>
      </c>
      <c r="V44" s="88">
        <f>[1]Regioner_Norra!V44</f>
        <v>5.2542369093156495E-2</v>
      </c>
    </row>
    <row r="52" spans="2:6" x14ac:dyDescent="0.2">
      <c r="B52" s="10"/>
      <c r="C52" s="10"/>
      <c r="D52" s="10"/>
      <c r="E52" s="10"/>
      <c r="F52" s="10"/>
    </row>
    <row r="79" spans="3:18" x14ac:dyDescent="0.2">
      <c r="L79" s="108" t="s">
        <v>10</v>
      </c>
    </row>
    <row r="80" spans="3:18" x14ac:dyDescent="0.2">
      <c r="C80" s="23" t="str">
        <f>[1]Regioner_Norra!C80</f>
        <v>Tillväxt</v>
      </c>
      <c r="D80" s="23" t="str">
        <f>[1]Regioner_Norra!D80</f>
        <v>Andel</v>
      </c>
      <c r="G80" s="23" t="str">
        <f>[1]Regioner_Norra!G80</f>
        <v>Sorted alphabetically and ranked</v>
      </c>
      <c r="H80" s="14"/>
      <c r="I80" s="14"/>
      <c r="N80" s="8" t="s">
        <v>24</v>
      </c>
      <c r="O80" s="8" t="s">
        <v>25</v>
      </c>
      <c r="R80" s="8" t="s">
        <v>26</v>
      </c>
    </row>
    <row r="81" spans="1:20" x14ac:dyDescent="0.2">
      <c r="A81" s="14">
        <f>[1]Regioner_Norra!A81</f>
        <v>1</v>
      </c>
      <c r="B81" s="15" t="str">
        <f>[1]Regioner_Norra!B81</f>
        <v>Hotell/Restaurang/Turism</v>
      </c>
      <c r="C81" s="46">
        <f>[1]Regioner_Norra!C81</f>
        <v>-0.61366381828440009</v>
      </c>
      <c r="D81" s="48">
        <f>[1]Regioner_Norra!D81</f>
        <v>4.3632384052529657E-4</v>
      </c>
      <c r="G81" s="102">
        <f>[1]Regioner_Norra!G81</f>
        <v>3</v>
      </c>
      <c r="H81" s="15" t="str">
        <f>[1]Regioner_Norra!H81</f>
        <v>Bygg</v>
      </c>
      <c r="I81" s="48">
        <f>[1]Regioner_Norra!I81</f>
        <v>4.137932595780716E-3</v>
      </c>
      <c r="K81" s="14"/>
      <c r="L81" s="8">
        <v>1</v>
      </c>
      <c r="M81" s="8" t="str">
        <f>VLOOKUP(L81,$R$81:$S$89,2,FALSE)</f>
        <v>Teknik</v>
      </c>
      <c r="N81" s="46">
        <f>VLOOKUP(M81,$L$29:$P$37,4,FALSE)</f>
        <v>-0.35430522556365018</v>
      </c>
      <c r="O81" s="48">
        <f>VLOOKUP(M81,$L$28:$P$37,5,FALSE)</f>
        <v>3.6611598155345079E-2</v>
      </c>
      <c r="R81" s="120">
        <f>RANK(T81,$T$81:$T$89,1)+COUNTIF($T$81:T81,T81)-1</f>
        <v>6</v>
      </c>
      <c r="S81" s="8" t="s">
        <v>14</v>
      </c>
      <c r="T81" s="119">
        <f>VLOOKUP(S81,$L$29:$P$37,5,FALSE)</f>
        <v>0.10221744701570849</v>
      </c>
    </row>
    <row r="82" spans="1:20" x14ac:dyDescent="0.2">
      <c r="A82" s="14">
        <f>[1]Regioner_Norra!A82</f>
        <v>2</v>
      </c>
      <c r="B82" s="15" t="str">
        <f>[1]Regioner_Norra!B82</f>
        <v>Marknadsföring/Information</v>
      </c>
      <c r="C82" s="46">
        <f>[1]Regioner_Norra!C82</f>
        <v>-0.57275435499243732</v>
      </c>
      <c r="D82" s="48">
        <f>[1]Regioner_Norra!D82</f>
        <v>3.9583177853209058E-3</v>
      </c>
      <c r="G82" s="102">
        <f>[1]Regioner_Norra!G82</f>
        <v>6</v>
      </c>
      <c r="H82" s="15" t="str">
        <f>[1]Regioner_Norra!H82</f>
        <v>Ekonomi/Finans</v>
      </c>
      <c r="I82" s="48">
        <f>[1]Regioner_Norra!I82</f>
        <v>4.0357330059364267E-2</v>
      </c>
      <c r="K82" s="14"/>
      <c r="L82" s="8">
        <v>2</v>
      </c>
      <c r="M82" s="14" t="str">
        <f t="shared" ref="M82:M89" si="3">VLOOKUP(L82,$R$81:$S$89,2,FALSE)</f>
        <v>Ekonomi &amp; Finans</v>
      </c>
      <c r="N82" s="46">
        <f t="shared" ref="N82:N89" si="4">VLOOKUP(M82,$L$29:$P$37,4,FALSE)</f>
        <v>-0.20619325124598326</v>
      </c>
      <c r="O82" s="48">
        <f t="shared" ref="O82:O89" si="5">VLOOKUP(M82,$L$28:$P$37,5,FALSE)</f>
        <v>4.0357330059364267E-2</v>
      </c>
      <c r="R82" s="120">
        <f>RANK(T82,$T$81:$T$89,1)+COUNTIF($T$81:T82,T82)-1</f>
        <v>5</v>
      </c>
      <c r="S82" s="8" t="s">
        <v>15</v>
      </c>
      <c r="T82" s="119">
        <f t="shared" ref="T82:T89" si="6">VLOOKUP(S82,$L$29:$P$37,5,FALSE)</f>
        <v>9.9936499963608594E-2</v>
      </c>
    </row>
    <row r="83" spans="1:20" x14ac:dyDescent="0.2">
      <c r="A83" s="14">
        <f>[1]Regioner_Norra!A83</f>
        <v>3</v>
      </c>
      <c r="B83" s="15" t="str">
        <f>[1]Regioner_Norra!B83</f>
        <v>Bygg</v>
      </c>
      <c r="C83" s="46">
        <f>[1]Regioner_Norra!C83</f>
        <v>-0.21545674788239563</v>
      </c>
      <c r="D83" s="48">
        <f>[1]Regioner_Norra!D83</f>
        <v>4.137932595780716E-3</v>
      </c>
      <c r="G83" s="102">
        <f>[1]Regioner_Norra!G83</f>
        <v>4</v>
      </c>
      <c r="H83" s="15" t="str">
        <f>[1]Regioner_Norra!H83</f>
        <v>Försäljning</v>
      </c>
      <c r="I83" s="48">
        <f>[1]Regioner_Norra!I83</f>
        <v>1.0617141655249773E-2</v>
      </c>
      <c r="K83" s="14"/>
      <c r="L83" s="8">
        <v>3</v>
      </c>
      <c r="M83" s="14" t="str">
        <f t="shared" si="3"/>
        <v>IT</v>
      </c>
      <c r="N83" s="46">
        <f t="shared" si="4"/>
        <v>-0.3033716890708586</v>
      </c>
      <c r="O83" s="48">
        <f t="shared" si="5"/>
        <v>4.0811738796962628E-2</v>
      </c>
      <c r="R83" s="120">
        <f>RANK(T83,$T$81:$T$89,1)+COUNTIF($T$81:T83,T83)-1</f>
        <v>1</v>
      </c>
      <c r="S83" s="8" t="s">
        <v>16</v>
      </c>
      <c r="T83" s="119">
        <f t="shared" si="6"/>
        <v>3.6611598155345079E-2</v>
      </c>
    </row>
    <row r="84" spans="1:20" x14ac:dyDescent="0.2">
      <c r="A84" s="14">
        <f>[1]Regioner_Norra!A84</f>
        <v>4</v>
      </c>
      <c r="B84" s="15" t="str">
        <f>[1]Regioner_Norra!B84</f>
        <v>Försäljning</v>
      </c>
      <c r="C84" s="46">
        <f>[1]Regioner_Norra!C84</f>
        <v>-4.742497433852127E-3</v>
      </c>
      <c r="D84" s="48">
        <f>[1]Regioner_Norra!D84</f>
        <v>1.0617141655249773E-2</v>
      </c>
      <c r="G84" s="102">
        <f>[1]Regioner_Norra!G84</f>
        <v>12</v>
      </c>
      <c r="H84" s="15" t="str">
        <f>[1]Regioner_Norra!H84</f>
        <v>Hälso- och sjukvård</v>
      </c>
      <c r="I84" s="48">
        <f>[1]Regioner_Norra!I84</f>
        <v>0.18121639133087519</v>
      </c>
      <c r="K84" s="14"/>
      <c r="L84" s="8">
        <v>4</v>
      </c>
      <c r="M84" s="14" t="str">
        <f t="shared" si="3"/>
        <v>Övrigt</v>
      </c>
      <c r="N84" s="46">
        <f t="shared" si="4"/>
        <v>0.59826693875469228</v>
      </c>
      <c r="O84" s="48">
        <f t="shared" si="5"/>
        <v>5.2978692933681786E-2</v>
      </c>
      <c r="R84" s="120">
        <f>RANK(T84,$T$81:$T$89,1)+COUNTIF($T$81:T84,T84)-1</f>
        <v>3</v>
      </c>
      <c r="S84" s="8" t="s">
        <v>17</v>
      </c>
      <c r="T84" s="119">
        <f t="shared" si="6"/>
        <v>4.0811738796962628E-2</v>
      </c>
    </row>
    <row r="85" spans="1:20" x14ac:dyDescent="0.2">
      <c r="A85" s="14">
        <f>[1]Regioner_Norra!A85</f>
        <v>5</v>
      </c>
      <c r="B85" s="15" t="str">
        <f>[1]Regioner_Norra!B85</f>
        <v>Teknik</v>
      </c>
      <c r="C85" s="46">
        <f>[1]Regioner_Norra!C85</f>
        <v>-0.35430522556365018</v>
      </c>
      <c r="D85" s="48">
        <f>[1]Regioner_Norra!D85</f>
        <v>3.6611598155345086E-2</v>
      </c>
      <c r="G85" s="102">
        <f>[1]Regioner_Norra!G85</f>
        <v>1</v>
      </c>
      <c r="H85" s="15" t="str">
        <f>[1]Regioner_Norra!H85</f>
        <v>Hotell/Restaurang/Turism</v>
      </c>
      <c r="I85" s="48">
        <f>[1]Regioner_Norra!I85</f>
        <v>4.3632384052529657E-4</v>
      </c>
      <c r="K85" s="14"/>
      <c r="L85" s="8">
        <v>5</v>
      </c>
      <c r="M85" s="14" t="str">
        <f t="shared" si="3"/>
        <v>Försäljning &amp; Kundtjänst</v>
      </c>
      <c r="N85" s="46">
        <f t="shared" si="4"/>
        <v>4.3754644746506199E-2</v>
      </c>
      <c r="O85" s="48">
        <f t="shared" si="5"/>
        <v>9.9936499963608594E-2</v>
      </c>
      <c r="R85" s="120">
        <f>RANK(T85,$T$81:$T$89,1)+COUNTIF($T$81:T85,T85)-1</f>
        <v>2</v>
      </c>
      <c r="S85" s="8" t="s">
        <v>18</v>
      </c>
      <c r="T85" s="119">
        <f t="shared" si="6"/>
        <v>4.0357330059364267E-2</v>
      </c>
    </row>
    <row r="86" spans="1:20" x14ac:dyDescent="0.2">
      <c r="A86" s="14">
        <f>[1]Regioner_Norra!A86</f>
        <v>6</v>
      </c>
      <c r="B86" s="15" t="str">
        <f>[1]Regioner_Norra!B86</f>
        <v>Ekonomi/Finans</v>
      </c>
      <c r="C86" s="46">
        <f>[1]Regioner_Norra!C86</f>
        <v>-0.20619325124598326</v>
      </c>
      <c r="D86" s="48">
        <f>[1]Regioner_Norra!D86</f>
        <v>4.0357330059364267E-2</v>
      </c>
      <c r="G86" s="102">
        <f>[1]Regioner_Norra!G86</f>
        <v>13</v>
      </c>
      <c r="H86" s="23" t="str">
        <f>[1]Regioner_Norra!H86</f>
        <v>Industri/Tillverkning</v>
      </c>
      <c r="I86" s="48">
        <f>[1]Regioner_Norra!I86</f>
        <v>0.29278570414869887</v>
      </c>
      <c r="K86" s="14"/>
      <c r="L86" s="8">
        <v>6</v>
      </c>
      <c r="M86" s="14" t="str">
        <f t="shared" si="3"/>
        <v>Administration &amp; Service</v>
      </c>
      <c r="N86" s="46">
        <f t="shared" si="4"/>
        <v>-3.7679863976472966E-2</v>
      </c>
      <c r="O86" s="48">
        <f t="shared" si="5"/>
        <v>0.10221744701570849</v>
      </c>
      <c r="R86" s="120">
        <f>RANK(T86,$T$81:$T$89,1)+COUNTIF($T$81:T86,T86)-1</f>
        <v>8</v>
      </c>
      <c r="S86" s="8" t="s">
        <v>23</v>
      </c>
      <c r="T86" s="119">
        <f t="shared" si="6"/>
        <v>0.18121639133087517</v>
      </c>
    </row>
    <row r="87" spans="1:20" x14ac:dyDescent="0.2">
      <c r="A87" s="14">
        <f>[1]Regioner_Norra!A87</f>
        <v>7</v>
      </c>
      <c r="B87" s="15" t="str">
        <f>[1]Regioner_Norra!B87</f>
        <v>IT</v>
      </c>
      <c r="C87" s="46">
        <f>[1]Regioner_Norra!C87</f>
        <v>-0.3033716890708586</v>
      </c>
      <c r="D87" s="48">
        <f>[1]Regioner_Norra!D87</f>
        <v>4.0811738796962635E-2</v>
      </c>
      <c r="G87" s="102">
        <f>[1]Regioner_Norra!G87</f>
        <v>7</v>
      </c>
      <c r="H87" s="15" t="str">
        <f>[1]Regioner_Norra!H87</f>
        <v>IT</v>
      </c>
      <c r="I87" s="48">
        <f>[1]Regioner_Norra!I87</f>
        <v>4.0811738796962635E-2</v>
      </c>
      <c r="K87" s="14"/>
      <c r="L87" s="8">
        <v>7</v>
      </c>
      <c r="M87" s="14" t="str">
        <f t="shared" si="3"/>
        <v>Lager &amp; Logistik</v>
      </c>
      <c r="N87" s="46">
        <f t="shared" si="4"/>
        <v>4.222117221423978E-2</v>
      </c>
      <c r="O87" s="48">
        <f t="shared" si="5"/>
        <v>0.14894666499997439</v>
      </c>
      <c r="R87" s="120">
        <f>RANK(T87,$T$81:$T$89,1)+COUNTIF($T$81:T87,T87)-1</f>
        <v>9</v>
      </c>
      <c r="S87" s="8" t="s">
        <v>19</v>
      </c>
      <c r="T87" s="119">
        <f t="shared" si="6"/>
        <v>0.29692363674447958</v>
      </c>
    </row>
    <row r="88" spans="1:20" x14ac:dyDescent="0.2">
      <c r="A88" s="14">
        <f>[1]Regioner_Norra!A88</f>
        <v>8</v>
      </c>
      <c r="B88" s="15" t="str">
        <f>[1]Regioner_Norra!B88</f>
        <v>Övrigt</v>
      </c>
      <c r="C88" s="46">
        <f>[1]Regioner_Norra!C88</f>
        <v>0.64101579279525445</v>
      </c>
      <c r="D88" s="48">
        <f>[1]Regioner_Norra!D88</f>
        <v>5.2542369093156495E-2</v>
      </c>
      <c r="G88" s="102">
        <f>[1]Regioner_Norra!G88</f>
        <v>10</v>
      </c>
      <c r="H88" s="15" t="str">
        <f>[1]Regioner_Norra!H88</f>
        <v>Kontor/Administration</v>
      </c>
      <c r="I88" s="48">
        <f>[1]Regioner_Norra!I88</f>
        <v>0.10221744701570851</v>
      </c>
      <c r="K88" s="14"/>
      <c r="L88" s="8">
        <v>8</v>
      </c>
      <c r="M88" s="14" t="str">
        <f t="shared" si="3"/>
        <v>Hälso- &amp; sjukvård/Omsorg</v>
      </c>
      <c r="N88" s="46">
        <f t="shared" si="4"/>
        <v>-0.23598830220939832</v>
      </c>
      <c r="O88" s="48">
        <f t="shared" si="5"/>
        <v>0.18121639133087517</v>
      </c>
      <c r="R88" s="120">
        <f>RANK(T88,$T$81:$T$89,1)+COUNTIF($T$81:T88,T88)-1</f>
        <v>7</v>
      </c>
      <c r="S88" s="8" t="s">
        <v>20</v>
      </c>
      <c r="T88" s="119">
        <f t="shared" si="6"/>
        <v>0.14894666499997439</v>
      </c>
    </row>
    <row r="89" spans="1:20" x14ac:dyDescent="0.2">
      <c r="A89" s="14">
        <f>[1]Regioner_Norra!A89</f>
        <v>9</v>
      </c>
      <c r="B89" s="15" t="str">
        <f>[1]Regioner_Norra!B89</f>
        <v>Telefoni/Callcenter</v>
      </c>
      <c r="C89" s="46">
        <f>[1]Regioner_Norra!C89</f>
        <v>0.12591748825134988</v>
      </c>
      <c r="D89" s="48">
        <f>[1]Regioner_Norra!D89</f>
        <v>8.5361040523037932E-2</v>
      </c>
      <c r="G89" s="102">
        <f>[1]Regioner_Norra!G89</f>
        <v>11</v>
      </c>
      <c r="H89" s="15" t="str">
        <f>[1]Regioner_Norra!H89</f>
        <v>Lager/Logistik</v>
      </c>
      <c r="I89" s="48">
        <f>[1]Regioner_Norra!I89</f>
        <v>0.14894666499997439</v>
      </c>
      <c r="K89" s="14"/>
      <c r="L89" s="8">
        <v>9</v>
      </c>
      <c r="M89" s="14" t="str">
        <f t="shared" si="3"/>
        <v>Industri &amp; Tillverkning</v>
      </c>
      <c r="N89" s="46">
        <f t="shared" si="4"/>
        <v>-0.33180924192971673</v>
      </c>
      <c r="O89" s="48">
        <f t="shared" si="5"/>
        <v>0.29692363674447958</v>
      </c>
      <c r="R89" s="120">
        <f>RANK(T89,$T$81:$T$89,1)+COUNTIF($T$81:T89,T89)-1</f>
        <v>4</v>
      </c>
      <c r="S89" s="8" t="s">
        <v>21</v>
      </c>
      <c r="T89" s="119">
        <f t="shared" si="6"/>
        <v>5.2978692933681786E-2</v>
      </c>
    </row>
    <row r="90" spans="1:20" x14ac:dyDescent="0.2">
      <c r="A90" s="14">
        <f>[1]Regioner_Norra!A90</f>
        <v>10</v>
      </c>
      <c r="B90" s="15" t="str">
        <f>[1]Regioner_Norra!B90</f>
        <v>Kontor/Administration</v>
      </c>
      <c r="C90" s="46">
        <f>[1]Regioner_Norra!C90</f>
        <v>-3.7679863976472966E-2</v>
      </c>
      <c r="D90" s="48">
        <f>[1]Regioner_Norra!D90</f>
        <v>0.10221744701570851</v>
      </c>
      <c r="G90" s="102">
        <f>[1]Regioner_Norra!G90</f>
        <v>2</v>
      </c>
      <c r="H90" s="23" t="str">
        <f>[1]Regioner_Norra!H90</f>
        <v>Marknadsföring/Information</v>
      </c>
      <c r="I90" s="48">
        <f>[1]Regioner_Norra!I90</f>
        <v>3.9583177853209058E-3</v>
      </c>
      <c r="K90" s="14"/>
    </row>
    <row r="91" spans="1:20" x14ac:dyDescent="0.2">
      <c r="A91" s="14">
        <f>[1]Regioner_Norra!A91</f>
        <v>11</v>
      </c>
      <c r="B91" s="15" t="str">
        <f>[1]Regioner_Norra!B91</f>
        <v>Lager/Logistik</v>
      </c>
      <c r="C91" s="46">
        <f>[1]Regioner_Norra!C91</f>
        <v>4.222117221423978E-2</v>
      </c>
      <c r="D91" s="48">
        <f>[1]Regioner_Norra!D91</f>
        <v>0.14894666499997439</v>
      </c>
      <c r="G91" s="102">
        <f>[1]Regioner_Norra!G91</f>
        <v>5</v>
      </c>
      <c r="H91" s="15" t="str">
        <f>[1]Regioner_Norra!H91</f>
        <v>Teknik</v>
      </c>
      <c r="I91" s="48">
        <f>[1]Regioner_Norra!I91</f>
        <v>3.6611598155345086E-2</v>
      </c>
      <c r="K91" s="14"/>
    </row>
    <row r="92" spans="1:20" x14ac:dyDescent="0.2">
      <c r="A92" s="14">
        <f>[1]Regioner_Norra!A92</f>
        <v>12</v>
      </c>
      <c r="B92" s="15" t="str">
        <f>[1]Regioner_Norra!B92</f>
        <v>Hälso- och sjukvård</v>
      </c>
      <c r="C92" s="46">
        <f>[1]Regioner_Norra!C92</f>
        <v>-0.23598830220939832</v>
      </c>
      <c r="D92" s="48">
        <f>[1]Regioner_Norra!D92</f>
        <v>0.18121639133087519</v>
      </c>
      <c r="G92" s="102">
        <f>[1]Regioner_Norra!G92</f>
        <v>9</v>
      </c>
      <c r="H92" s="15" t="str">
        <f>[1]Regioner_Norra!H92</f>
        <v>Telefoni/Callcenter</v>
      </c>
      <c r="I92" s="48">
        <f>[1]Regioner_Norra!I92</f>
        <v>8.5361040523037932E-2</v>
      </c>
      <c r="K92" s="14"/>
    </row>
    <row r="93" spans="1:20" x14ac:dyDescent="0.2">
      <c r="A93" s="14">
        <f>[1]Regioner_Norra!A93</f>
        <v>13</v>
      </c>
      <c r="B93" s="15" t="str">
        <f>[1]Regioner_Norra!B93</f>
        <v>Industri/Tillverkning</v>
      </c>
      <c r="C93" s="46">
        <f>[1]Regioner_Norra!C93</f>
        <v>-0.33320684383376875</v>
      </c>
      <c r="D93" s="48">
        <f>[1]Regioner_Norra!D93</f>
        <v>0.29278570414869887</v>
      </c>
      <c r="G93" s="102">
        <f>[1]Regioner_Norra!G93</f>
        <v>8</v>
      </c>
      <c r="H93" s="15" t="str">
        <f>[1]Regioner_Norra!H93</f>
        <v>Övrigt</v>
      </c>
      <c r="I93" s="48">
        <f>[1]Regioner_Norra!I93</f>
        <v>5.2542369093156495E-2</v>
      </c>
      <c r="K93" s="14"/>
    </row>
    <row r="94" spans="1:20" x14ac:dyDescent="0.2">
      <c r="A94" s="14"/>
      <c r="B94" s="15"/>
      <c r="C94" s="46"/>
      <c r="D94" s="48"/>
      <c r="K94" s="14"/>
    </row>
    <row r="95" spans="1:20" x14ac:dyDescent="0.2">
      <c r="B95" s="23" t="str">
        <f>[1]Regioner_Norra!B95</f>
        <v>Norra</v>
      </c>
    </row>
    <row r="96" spans="1:20" ht="13.5" thickBot="1" x14ac:dyDescent="0.25"/>
    <row r="97" spans="1:14" ht="18" x14ac:dyDescent="0.25">
      <c r="A97" s="60"/>
      <c r="B97" s="145" t="str">
        <f>[1]Regioner_Norra!B97</f>
        <v>Omsättning Norra Sverige 2020</v>
      </c>
      <c r="C97" s="131"/>
      <c r="D97" s="131"/>
      <c r="E97" s="131"/>
      <c r="F97" s="131"/>
      <c r="G97" s="146"/>
      <c r="I97" s="14" t="str">
        <f>[1]Regioner_Norra!I97</f>
        <v>Omsättning Norra Sverige 2019</v>
      </c>
      <c r="J97" s="14"/>
      <c r="K97" s="14"/>
      <c r="L97" s="14"/>
      <c r="M97" s="14"/>
      <c r="N97" s="14"/>
    </row>
    <row r="98" spans="1:14" x14ac:dyDescent="0.2">
      <c r="A98" s="60"/>
      <c r="B98" s="26"/>
      <c r="C98" s="31" t="str">
        <f>[1]Regioner_Norra!C98</f>
        <v>Entreprenad</v>
      </c>
      <c r="D98" s="31" t="str">
        <f>[1]Regioner_Norra!D98</f>
        <v>Omställning</v>
      </c>
      <c r="E98" s="31" t="str">
        <f>[1]Regioner_Norra!E98</f>
        <v>Rekrytering</v>
      </c>
      <c r="F98" s="31" t="str">
        <f>[1]Regioner_Norra!F98</f>
        <v>Uthyrning</v>
      </c>
      <c r="G98" s="53" t="str">
        <f>[1]Regioner_Norra!G98</f>
        <v>Totalt</v>
      </c>
      <c r="I98" s="14"/>
      <c r="J98" s="14" t="str">
        <f>[1]Regioner_Norra!J98</f>
        <v>Entreprenad</v>
      </c>
      <c r="K98" s="14" t="str">
        <f>[1]Regioner_Norra!K98</f>
        <v>Omställning</v>
      </c>
      <c r="L98" s="14" t="str">
        <f>[1]Regioner_Norra!L98</f>
        <v>Rekrytering</v>
      </c>
      <c r="M98" s="14" t="str">
        <f>[1]Regioner_Norra!M98</f>
        <v>Uthyrning</v>
      </c>
      <c r="N98" s="14" t="str">
        <f>[1]Regioner_Norra!N98</f>
        <v>Totalt</v>
      </c>
    </row>
    <row r="99" spans="1:14" ht="3" customHeight="1" x14ac:dyDescent="0.2">
      <c r="A99" s="60"/>
      <c r="B99" s="28"/>
      <c r="C99" s="29"/>
      <c r="D99" s="29"/>
      <c r="E99" s="29"/>
      <c r="F99" s="29"/>
      <c r="G99" s="59"/>
      <c r="I99" s="14"/>
      <c r="J99" s="14"/>
      <c r="K99" s="14"/>
      <c r="L99" s="14"/>
      <c r="M99" s="14"/>
      <c r="N99" s="14"/>
    </row>
    <row r="100" spans="1:14" x14ac:dyDescent="0.2">
      <c r="A100" s="60"/>
      <c r="B100" s="136" t="str">
        <f>[1]Regioner_Norra!B100</f>
        <v>Omsättning i urvalet, Mkr</v>
      </c>
      <c r="C100" s="137"/>
      <c r="D100" s="137"/>
      <c r="E100" s="137"/>
      <c r="F100" s="137"/>
      <c r="G100" s="147"/>
      <c r="I100" s="14" t="str">
        <f>[1]Regioner_Norra!I100</f>
        <v>Omsättning i urvalet, Mkr</v>
      </c>
      <c r="J100" s="14"/>
      <c r="K100" s="14"/>
      <c r="L100" s="14"/>
      <c r="M100" s="14"/>
      <c r="N100" s="14"/>
    </row>
    <row r="101" spans="1:14" ht="13.5" thickBot="1" x14ac:dyDescent="0.25">
      <c r="A101" s="60"/>
      <c r="B101" s="55" t="str">
        <f>[1]Regioner_Norra!B101</f>
        <v>Kv 1</v>
      </c>
      <c r="C101" s="34">
        <f>[1]Regioner_Norra!C101</f>
        <v>0.40732000000000002</v>
      </c>
      <c r="D101" s="34">
        <f>[1]Regioner_Norra!D101</f>
        <v>21.038919741249998</v>
      </c>
      <c r="E101" s="34">
        <f>[1]Regioner_Norra!E101</f>
        <v>20.358762229999996</v>
      </c>
      <c r="F101" s="34">
        <f>[1]Regioner_Norra!F101</f>
        <v>554.77406699731853</v>
      </c>
      <c r="G101" s="52">
        <f>[1]Regioner_Norra!G101</f>
        <v>596.57906896856855</v>
      </c>
      <c r="I101" s="14" t="str">
        <f>[1]Regioner_Norra!I101</f>
        <v>Kv 1</v>
      </c>
      <c r="J101" s="14">
        <f>[1]Regioner_Norra!J101</f>
        <v>0.395534</v>
      </c>
      <c r="K101" s="14">
        <f>[1]Regioner_Norra!K101</f>
        <v>13.892847705000001</v>
      </c>
      <c r="L101" s="14">
        <f>[1]Regioner_Norra!L101</f>
        <v>21.114078460000002</v>
      </c>
      <c r="M101" s="14">
        <f>[1]Regioner_Norra!M101</f>
        <v>606.02888014922451</v>
      </c>
      <c r="N101" s="14">
        <f>[1]Regioner_Norra!N101</f>
        <v>641.43134031422449</v>
      </c>
    </row>
    <row r="102" spans="1:14" ht="13.5" thickBot="1" x14ac:dyDescent="0.25">
      <c r="A102" s="60"/>
      <c r="B102" s="56" t="str">
        <f>[1]Regioner_Norra!B102</f>
        <v>Kv 2</v>
      </c>
      <c r="C102" s="34">
        <f>[1]Regioner_Norra!C102</f>
        <v>0.42369600000000002</v>
      </c>
      <c r="D102" s="34">
        <f>[1]Regioner_Norra!D102</f>
        <v>20.99523782</v>
      </c>
      <c r="E102" s="34">
        <f>[1]Regioner_Norra!E102</f>
        <v>15.103856810000002</v>
      </c>
      <c r="F102" s="34">
        <f>[1]Regioner_Norra!F102</f>
        <v>512.61089719744587</v>
      </c>
      <c r="G102" s="52">
        <f>[1]Regioner_Norra!G102</f>
        <v>549.1336878274459</v>
      </c>
      <c r="I102" s="14" t="str">
        <f>[1]Regioner_Norra!I102</f>
        <v>Kv 2</v>
      </c>
      <c r="J102" s="14">
        <f>[1]Regioner_Norra!J102</f>
        <v>0.40803600000000001</v>
      </c>
      <c r="K102" s="14">
        <f>[1]Regioner_Norra!K102</f>
        <v>13.772822120000001</v>
      </c>
      <c r="L102" s="14">
        <f>[1]Regioner_Norra!L102</f>
        <v>24.167609544000001</v>
      </c>
      <c r="M102" s="14">
        <f>[1]Regioner_Norra!M102</f>
        <v>663.85707747765832</v>
      </c>
      <c r="N102" s="14">
        <f>[1]Regioner_Norra!N102</f>
        <v>702.20554514165826</v>
      </c>
    </row>
    <row r="103" spans="1:14" ht="13.5" thickBot="1" x14ac:dyDescent="0.25">
      <c r="A103" s="60"/>
      <c r="B103" s="56" t="str">
        <f>[1]Regioner_Norra!B103</f>
        <v>Kv 3</v>
      </c>
      <c r="C103" s="34">
        <f>[1]Regioner_Norra!C103</f>
        <v>0.37693731000000003</v>
      </c>
      <c r="D103" s="34">
        <f>[1]Regioner_Norra!D103</f>
        <v>20.149944037500003</v>
      </c>
      <c r="E103" s="34">
        <f>[1]Regioner_Norra!E103</f>
        <v>12.723329470000001</v>
      </c>
      <c r="F103" s="34">
        <f>[1]Regioner_Norra!F103</f>
        <v>499.6739120543026</v>
      </c>
      <c r="G103" s="52">
        <f>[1]Regioner_Norra!G103</f>
        <v>532.92412287180264</v>
      </c>
      <c r="I103" s="14" t="str">
        <f>[1]Regioner_Norra!I103</f>
        <v>Kv 3</v>
      </c>
      <c r="J103" s="14">
        <f>[1]Regioner_Norra!J103</f>
        <v>0.36126999999999998</v>
      </c>
      <c r="K103" s="14">
        <f>[1]Regioner_Norra!K103</f>
        <v>10.581789202500001</v>
      </c>
      <c r="L103" s="14">
        <f>[1]Regioner_Norra!L103</f>
        <v>15.980948869999999</v>
      </c>
      <c r="M103" s="14">
        <f>[1]Regioner_Norra!M103</f>
        <v>626.2882258948606</v>
      </c>
      <c r="N103" s="14">
        <f>[1]Regioner_Norra!N103</f>
        <v>653.21223396736059</v>
      </c>
    </row>
    <row r="104" spans="1:14" ht="13.5" thickBot="1" x14ac:dyDescent="0.25">
      <c r="A104" s="60"/>
      <c r="B104" s="57" t="str">
        <f>[1]Regioner_Norra!B104</f>
        <v>Kv 4</v>
      </c>
      <c r="C104" s="34" t="str">
        <f>[1]Regioner_Norra!C104</f>
        <v/>
      </c>
      <c r="D104" s="34" t="str">
        <f>[1]Regioner_Norra!D104</f>
        <v/>
      </c>
      <c r="E104" s="34" t="str">
        <f>[1]Regioner_Norra!E104</f>
        <v/>
      </c>
      <c r="F104" s="34" t="str">
        <f>[1]Regioner_Norra!F104</f>
        <v/>
      </c>
      <c r="G104" s="52" t="str">
        <f>[1]Regioner_Norra!G104</f>
        <v/>
      </c>
      <c r="I104" s="14" t="str">
        <f>[1]Regioner_Norra!I104</f>
        <v>Kv 4</v>
      </c>
      <c r="J104" s="14">
        <f>[1]Regioner_Norra!J104</f>
        <v>0.406976</v>
      </c>
      <c r="K104" s="14">
        <f>[1]Regioner_Norra!K104</f>
        <v>14.743961237288136</v>
      </c>
      <c r="L104" s="14">
        <f>[1]Regioner_Norra!L104</f>
        <v>22.399540500000001</v>
      </c>
      <c r="M104" s="14">
        <f>[1]Regioner_Norra!M104</f>
        <v>611.94064851883195</v>
      </c>
      <c r="N104" s="14">
        <f>[1]Regioner_Norra!N104</f>
        <v>649.49112625612008</v>
      </c>
    </row>
    <row r="105" spans="1:14" ht="13.5" thickBot="1" x14ac:dyDescent="0.25">
      <c r="A105" s="60"/>
      <c r="B105" s="38" t="str">
        <f>[1]Regioner_Norra!B105</f>
        <v>Ack.</v>
      </c>
      <c r="C105" s="39">
        <f>[1]Regioner_Norra!C105</f>
        <v>1.2079533099999999</v>
      </c>
      <c r="D105" s="39">
        <f>[1]Regioner_Norra!D105</f>
        <v>62.184101598750004</v>
      </c>
      <c r="E105" s="39">
        <f>[1]Regioner_Norra!E105</f>
        <v>48.185948510000003</v>
      </c>
      <c r="F105" s="39">
        <f>[1]Regioner_Norra!F105</f>
        <v>1567.058876249067</v>
      </c>
      <c r="G105" s="39">
        <f>[1]Regioner_Norra!G105</f>
        <v>1678.6368796678171</v>
      </c>
      <c r="I105" s="14" t="str">
        <f>[1]Regioner_Norra!I105</f>
        <v>Ack.</v>
      </c>
      <c r="J105" s="14">
        <f>[1]Regioner_Norra!J105</f>
        <v>1.5718159999999999</v>
      </c>
      <c r="K105" s="14">
        <f>[1]Regioner_Norra!K105</f>
        <v>52.991420264788132</v>
      </c>
      <c r="L105" s="14">
        <f>[1]Regioner_Norra!L105</f>
        <v>83.662177374000009</v>
      </c>
      <c r="M105" s="14">
        <f>[1]Regioner_Norra!M105</f>
        <v>2508.1148320405755</v>
      </c>
      <c r="N105" s="14">
        <f>[1]Regioner_Norra!N105</f>
        <v>2646.3402456793633</v>
      </c>
    </row>
    <row r="106" spans="1:14" x14ac:dyDescent="0.2">
      <c r="A106" s="60"/>
      <c r="B106" s="136" t="str">
        <f>[1]Regioner_Norra!B106</f>
        <v>Jämförelse mot 2019</v>
      </c>
      <c r="C106" s="137"/>
      <c r="D106" s="137"/>
      <c r="E106" s="137"/>
      <c r="F106" s="137"/>
      <c r="G106" s="147"/>
    </row>
    <row r="107" spans="1:14" ht="13.5" thickBot="1" x14ac:dyDescent="0.25">
      <c r="A107" s="60"/>
      <c r="B107" s="55" t="str">
        <f>[1]Regioner_Norra!B107</f>
        <v>Kv 1</v>
      </c>
      <c r="C107" s="40">
        <f>[1]Regioner_Norra!C107</f>
        <v>2.9797691222499312E-2</v>
      </c>
      <c r="D107" s="40">
        <f>[1]Regioner_Norra!D107</f>
        <v>0.51437057311714018</v>
      </c>
      <c r="E107" s="40">
        <f>[1]Regioner_Norra!E107</f>
        <v>-3.577310899127939E-2</v>
      </c>
      <c r="F107" s="40">
        <f>[1]Regioner_Norra!F107</f>
        <v>-8.4574869005063502E-2</v>
      </c>
      <c r="G107" s="50">
        <f>[1]Regioner_Norra!G107</f>
        <v>-6.9925288221314053E-2</v>
      </c>
    </row>
    <row r="108" spans="1:14" ht="13.5" thickBot="1" x14ac:dyDescent="0.25">
      <c r="A108" s="60"/>
      <c r="B108" s="56" t="str">
        <f>[1]Regioner_Norra!B108</f>
        <v>Kv 2</v>
      </c>
      <c r="C108" s="40">
        <f>[1]Regioner_Norra!C108</f>
        <v>3.8378966561773975E-2</v>
      </c>
      <c r="D108" s="40">
        <f>[1]Regioner_Norra!D108</f>
        <v>0.52439620849470447</v>
      </c>
      <c r="E108" s="40">
        <f>[1]Regioner_Norra!E108</f>
        <v>-0.3750372049622186</v>
      </c>
      <c r="F108" s="40">
        <f>[1]Regioner_Norra!F108</f>
        <v>-0.22782943108006937</v>
      </c>
      <c r="G108" s="50">
        <f>[1]Regioner_Norra!G108</f>
        <v>-0.21798725227003535</v>
      </c>
    </row>
    <row r="109" spans="1:14" ht="13.5" thickBot="1" x14ac:dyDescent="0.25">
      <c r="A109" s="60"/>
      <c r="B109" s="56" t="str">
        <f>[1]Regioner_Norra!B109</f>
        <v>Kv 3</v>
      </c>
      <c r="C109" s="40">
        <f>[1]Regioner_Norra!C109</f>
        <v>4.3367315304343235E-2</v>
      </c>
      <c r="D109" s="40">
        <f>[1]Regioner_Norra!D109</f>
        <v>0.90420954830015665</v>
      </c>
      <c r="E109" s="40">
        <f>[1]Regioner_Norra!E109</f>
        <v>-0.20384392857393563</v>
      </c>
      <c r="F109" s="40">
        <f>[1]Regioner_Norra!F109</f>
        <v>-0.2021662049604197</v>
      </c>
      <c r="G109" s="50">
        <f>[1]Regioner_Norra!G109</f>
        <v>-0.18414858883608798</v>
      </c>
    </row>
    <row r="110" spans="1:14" ht="13.5" thickBot="1" x14ac:dyDescent="0.25">
      <c r="A110" s="60"/>
      <c r="B110" s="57" t="str">
        <f>[1]Regioner_Norra!B110</f>
        <v>Kv 4</v>
      </c>
      <c r="C110" s="40" t="str">
        <f>[1]Regioner_Norra!C110</f>
        <v/>
      </c>
      <c r="D110" s="40" t="str">
        <f>[1]Regioner_Norra!D110</f>
        <v/>
      </c>
      <c r="E110" s="40" t="str">
        <f>[1]Regioner_Norra!E110</f>
        <v/>
      </c>
      <c r="F110" s="40" t="str">
        <f>[1]Regioner_Norra!F110</f>
        <v/>
      </c>
      <c r="G110" s="50" t="str">
        <f>[1]Regioner_Norra!G110</f>
        <v/>
      </c>
    </row>
    <row r="111" spans="1:14" ht="13.5" thickBot="1" x14ac:dyDescent="0.25">
      <c r="A111" s="60"/>
      <c r="B111" s="38" t="str">
        <f>[1]Regioner_Norra!B111</f>
        <v>Ack.</v>
      </c>
      <c r="C111" s="42">
        <f>[1]Regioner_Norra!C111</f>
        <v>3.7012216270045695E-2</v>
      </c>
      <c r="D111" s="42">
        <f>[1]Regioner_Norra!D111</f>
        <v>0.62583615173074669</v>
      </c>
      <c r="E111" s="42">
        <f>[1]Regioner_Norra!E111</f>
        <v>-0.21345291406400069</v>
      </c>
      <c r="F111" s="42">
        <f>[1]Regioner_Norra!F111</f>
        <v>-0.17356807730680857</v>
      </c>
      <c r="G111" s="42">
        <f>[1]Regioner_Norra!G111</f>
        <v>-0.15935717759553936</v>
      </c>
    </row>
    <row r="112" spans="1:14" x14ac:dyDescent="0.2">
      <c r="A112" s="60"/>
      <c r="B112" s="136" t="str">
        <f>[1]Regioner_Norra!B112</f>
        <v>Andel av total omsättning</v>
      </c>
      <c r="C112" s="136"/>
      <c r="D112" s="136"/>
      <c r="E112" s="136"/>
      <c r="F112" s="136"/>
      <c r="G112" s="144"/>
    </row>
    <row r="113" spans="1:7" ht="13.5" thickBot="1" x14ac:dyDescent="0.25">
      <c r="A113" s="60"/>
      <c r="B113" s="55" t="str">
        <f>[1]Regioner_Norra!B113</f>
        <v>Kv 1</v>
      </c>
      <c r="C113" s="40">
        <f>[1]Regioner_Norra!C113</f>
        <v>6.8275945501108438E-4</v>
      </c>
      <c r="D113" s="40">
        <f>[1]Regioner_Norra!D113</f>
        <v>3.5265936797991247E-2</v>
      </c>
      <c r="E113" s="40">
        <f>[1]Regioner_Norra!E113</f>
        <v>3.4125840628633622E-2</v>
      </c>
      <c r="F113" s="40">
        <f>[1]Regioner_Norra!F113</f>
        <v>0.92992546311836399</v>
      </c>
      <c r="G113" s="50">
        <f>[1]Regioner_Norra!G113</f>
        <v>1</v>
      </c>
    </row>
    <row r="114" spans="1:7" ht="13.5" thickBot="1" x14ac:dyDescent="0.25">
      <c r="A114" s="60"/>
      <c r="B114" s="56" t="str">
        <f>[1]Regioner_Norra!B114</f>
        <v>Kv 2</v>
      </c>
      <c r="C114" s="40">
        <f>[1]Regioner_Norra!C114</f>
        <v>7.7157167624569028E-4</v>
      </c>
      <c r="D114" s="40">
        <f>[1]Regioner_Norra!D114</f>
        <v>3.8233381570641004E-2</v>
      </c>
      <c r="E114" s="40">
        <f>[1]Regioner_Norra!E114</f>
        <v>2.7504881133328104E-2</v>
      </c>
      <c r="F114" s="40">
        <f>[1]Regioner_Norra!F114</f>
        <v>0.93349016561978515</v>
      </c>
      <c r="G114" s="50">
        <f>[1]Regioner_Norra!G114</f>
        <v>1</v>
      </c>
    </row>
    <row r="115" spans="1:7" ht="13.5" thickBot="1" x14ac:dyDescent="0.25">
      <c r="A115" s="60"/>
      <c r="B115" s="56" t="str">
        <f>[1]Regioner_Norra!B115</f>
        <v>Kv 3</v>
      </c>
      <c r="C115" s="40">
        <f>[1]Regioner_Norra!C115</f>
        <v>7.0730014616109625E-4</v>
      </c>
      <c r="D115" s="40">
        <f>[1]Regioner_Norra!D115</f>
        <v>3.7810155653898156E-2</v>
      </c>
      <c r="E115" s="40">
        <f>[1]Regioner_Norra!E115</f>
        <v>2.3874560981471386E-2</v>
      </c>
      <c r="F115" s="40">
        <f>[1]Regioner_Norra!F115</f>
        <v>0.93760798321846928</v>
      </c>
      <c r="G115" s="50">
        <f>[1]Regioner_Norra!G115</f>
        <v>1</v>
      </c>
    </row>
    <row r="116" spans="1:7" ht="13.5" thickBot="1" x14ac:dyDescent="0.25">
      <c r="A116" s="60"/>
      <c r="B116" s="57" t="str">
        <f>[1]Regioner_Norra!B116</f>
        <v>Kv 4</v>
      </c>
      <c r="C116" s="40" t="str">
        <f>[1]Regioner_Norra!C116</f>
        <v/>
      </c>
      <c r="D116" s="40" t="str">
        <f>[1]Regioner_Norra!D116</f>
        <v/>
      </c>
      <c r="E116" s="40" t="str">
        <f>[1]Regioner_Norra!E116</f>
        <v/>
      </c>
      <c r="F116" s="40" t="str">
        <f>[1]Regioner_Norra!F116</f>
        <v/>
      </c>
      <c r="G116" s="50" t="str">
        <f>[1]Regioner_Norra!G116</f>
        <v/>
      </c>
    </row>
    <row r="117" spans="1:7" ht="13.5" thickBot="1" x14ac:dyDescent="0.25">
      <c r="A117" s="60"/>
      <c r="B117" s="38" t="str">
        <f>[1]Regioner_Norra!B117</f>
        <v>Ack.</v>
      </c>
      <c r="C117" s="42">
        <f>[1]Regioner_Norra!C117</f>
        <v>7.19603700258891E-4</v>
      </c>
      <c r="D117" s="42">
        <f>[1]Regioner_Norra!D117</f>
        <v>3.7044403320303274E-2</v>
      </c>
      <c r="E117" s="42">
        <f>[1]Regioner_Norra!E117</f>
        <v>2.8705403231421584E-2</v>
      </c>
      <c r="F117" s="42">
        <f>[1]Regioner_Norra!F117</f>
        <v>0.93353058974801617</v>
      </c>
      <c r="G117" s="51">
        <f>[1]Regioner_Norra!G117</f>
        <v>1</v>
      </c>
    </row>
    <row r="120" spans="1:7" x14ac:dyDescent="0.2">
      <c r="B120" s="108" t="s">
        <v>10</v>
      </c>
      <c r="C120"/>
      <c r="D120"/>
      <c r="E120"/>
      <c r="F120"/>
    </row>
    <row r="121" spans="1:7" x14ac:dyDescent="0.2">
      <c r="B121"/>
      <c r="C121"/>
      <c r="D121"/>
      <c r="E121"/>
      <c r="F121"/>
    </row>
    <row r="122" spans="1:7" ht="13.5" thickBot="1" x14ac:dyDescent="0.25">
      <c r="B122"/>
      <c r="C122"/>
      <c r="D122"/>
      <c r="E122"/>
      <c r="F122"/>
    </row>
    <row r="123" spans="1:7" ht="15.75" x14ac:dyDescent="0.25">
      <c r="B123" s="121" t="str">
        <f>B97</f>
        <v>Omsättning Norra Sverige 2020</v>
      </c>
      <c r="C123" s="122"/>
      <c r="D123" s="122"/>
      <c r="E123" s="122"/>
      <c r="F123" s="123"/>
    </row>
    <row r="124" spans="1:7" x14ac:dyDescent="0.2">
      <c r="B124" s="109"/>
      <c r="C124" s="31" t="s">
        <v>1</v>
      </c>
      <c r="D124" s="31" t="s">
        <v>0</v>
      </c>
      <c r="E124" s="31" t="s">
        <v>11</v>
      </c>
      <c r="F124" s="32" t="s">
        <v>12</v>
      </c>
    </row>
    <row r="125" spans="1:7" x14ac:dyDescent="0.2">
      <c r="B125" s="110"/>
      <c r="C125" s="29"/>
      <c r="D125" s="29"/>
      <c r="E125" s="29"/>
      <c r="F125" s="30"/>
    </row>
    <row r="126" spans="1:7" x14ac:dyDescent="0.2">
      <c r="B126" s="124" t="str">
        <f>B100</f>
        <v>Omsättning i urvalet, Mkr</v>
      </c>
      <c r="C126" s="125"/>
      <c r="D126" s="125"/>
      <c r="E126" s="125"/>
      <c r="F126" s="126"/>
    </row>
    <row r="127" spans="1:7" ht="13.5" thickBot="1" x14ac:dyDescent="0.25">
      <c r="B127" s="33" t="str">
        <f>B101</f>
        <v>Kv 1</v>
      </c>
      <c r="C127" s="34">
        <f>D101</f>
        <v>21.038919741249998</v>
      </c>
      <c r="D127" s="34">
        <f>E101</f>
        <v>20.358762229999996</v>
      </c>
      <c r="E127" s="34">
        <f>IFERROR(C101+F101,"")</f>
        <v>555.18138699731855</v>
      </c>
      <c r="F127" s="35">
        <f>G101</f>
        <v>596.57906896856855</v>
      </c>
    </row>
    <row r="128" spans="1:7" ht="13.5" thickBot="1" x14ac:dyDescent="0.25">
      <c r="B128" s="33" t="str">
        <f t="shared" ref="B128:B131" si="7">B102</f>
        <v>Kv 2</v>
      </c>
      <c r="C128" s="34">
        <f t="shared" ref="C128:D131" si="8">D102</f>
        <v>20.99523782</v>
      </c>
      <c r="D128" s="34">
        <f t="shared" si="8"/>
        <v>15.103856810000002</v>
      </c>
      <c r="E128" s="34">
        <f t="shared" ref="E128:E131" si="9">IFERROR(C102+F102,"")</f>
        <v>513.03459319744582</v>
      </c>
      <c r="F128" s="35">
        <f t="shared" ref="F128:F131" si="10">G102</f>
        <v>549.1336878274459</v>
      </c>
    </row>
    <row r="129" spans="2:6" ht="13.5" thickBot="1" x14ac:dyDescent="0.25">
      <c r="B129" s="33" t="str">
        <f t="shared" si="7"/>
        <v>Kv 3</v>
      </c>
      <c r="C129" s="34">
        <f t="shared" si="8"/>
        <v>20.149944037500003</v>
      </c>
      <c r="D129" s="34">
        <f t="shared" si="8"/>
        <v>12.723329470000001</v>
      </c>
      <c r="E129" s="34">
        <f t="shared" si="9"/>
        <v>500.05084936430262</v>
      </c>
      <c r="F129" s="35">
        <f t="shared" si="10"/>
        <v>532.92412287180264</v>
      </c>
    </row>
    <row r="130" spans="2:6" ht="13.5" thickBot="1" x14ac:dyDescent="0.25">
      <c r="B130" s="33" t="str">
        <f t="shared" si="7"/>
        <v>Kv 4</v>
      </c>
      <c r="C130" s="34" t="str">
        <f t="shared" si="8"/>
        <v/>
      </c>
      <c r="D130" s="34" t="str">
        <f t="shared" si="8"/>
        <v/>
      </c>
      <c r="E130" s="34" t="str">
        <f t="shared" si="9"/>
        <v/>
      </c>
      <c r="F130" s="35" t="str">
        <f t="shared" si="10"/>
        <v/>
      </c>
    </row>
    <row r="131" spans="2:6" ht="13.5" thickBot="1" x14ac:dyDescent="0.25">
      <c r="B131" s="111" t="str">
        <f t="shared" si="7"/>
        <v>Ack.</v>
      </c>
      <c r="C131" s="39">
        <f t="shared" si="8"/>
        <v>62.184101598750004</v>
      </c>
      <c r="D131" s="39">
        <f t="shared" si="8"/>
        <v>48.185948510000003</v>
      </c>
      <c r="E131" s="39">
        <f t="shared" si="9"/>
        <v>1568.266829559067</v>
      </c>
      <c r="F131" s="112">
        <f t="shared" si="10"/>
        <v>1678.6368796678171</v>
      </c>
    </row>
    <row r="132" spans="2:6" x14ac:dyDescent="0.2">
      <c r="B132" s="127" t="str">
        <f>B106</f>
        <v>Jämförelse mot 2019</v>
      </c>
      <c r="C132" s="128"/>
      <c r="D132" s="128"/>
      <c r="E132" s="128"/>
      <c r="F132" s="129"/>
    </row>
    <row r="133" spans="2:6" ht="13.5" thickBot="1" x14ac:dyDescent="0.25">
      <c r="B133" s="33" t="str">
        <f t="shared" ref="B133:B137" si="11">B107</f>
        <v>Kv 1</v>
      </c>
      <c r="C133" s="45">
        <f t="shared" ref="C133:D137" si="12">D107</f>
        <v>0.51437057311714018</v>
      </c>
      <c r="D133" s="45">
        <f t="shared" si="12"/>
        <v>-3.577310899127939E-2</v>
      </c>
      <c r="E133" s="45">
        <f>IFERROR(((C101+F101)-(J101+M101))/(J101+M101),"")</f>
        <v>-8.4500270695395258E-2</v>
      </c>
      <c r="F133" s="62">
        <f>IFERROR((G101-N101)/N101,"")</f>
        <v>-6.9925288221314066E-2</v>
      </c>
    </row>
    <row r="134" spans="2:6" ht="13.5" thickBot="1" x14ac:dyDescent="0.25">
      <c r="B134" s="33" t="str">
        <f t="shared" si="11"/>
        <v>Kv 2</v>
      </c>
      <c r="C134" s="45">
        <f t="shared" si="12"/>
        <v>0.52439620849470447</v>
      </c>
      <c r="D134" s="45">
        <f t="shared" si="12"/>
        <v>-0.3750372049622186</v>
      </c>
      <c r="E134" s="45">
        <f t="shared" ref="E134:E136" si="13">IFERROR(((C102+F102)-(J102+M102))/(J102+M102),"")</f>
        <v>-0.22766590810176421</v>
      </c>
      <c r="F134" s="62">
        <f t="shared" ref="F134:F136" si="14">IFERROR((G102-N102)/N102,"")</f>
        <v>-0.21798725227003538</v>
      </c>
    </row>
    <row r="135" spans="2:6" ht="13.5" thickBot="1" x14ac:dyDescent="0.25">
      <c r="B135" s="33" t="str">
        <f t="shared" si="11"/>
        <v>Kv 3</v>
      </c>
      <c r="C135" s="45">
        <f t="shared" si="12"/>
        <v>0.90420954830015665</v>
      </c>
      <c r="D135" s="45">
        <f t="shared" si="12"/>
        <v>-0.20384392857393563</v>
      </c>
      <c r="E135" s="45">
        <f t="shared" si="13"/>
        <v>-0.20202465231345007</v>
      </c>
      <c r="F135" s="62">
        <f t="shared" si="14"/>
        <v>-0.18414858883608792</v>
      </c>
    </row>
    <row r="136" spans="2:6" ht="13.5" thickBot="1" x14ac:dyDescent="0.25">
      <c r="B136" s="33" t="str">
        <f t="shared" si="11"/>
        <v>Kv 4</v>
      </c>
      <c r="C136" s="45" t="str">
        <f t="shared" si="12"/>
        <v/>
      </c>
      <c r="D136" s="45" t="str">
        <f t="shared" si="12"/>
        <v/>
      </c>
      <c r="E136" s="45" t="str">
        <f t="shared" si="13"/>
        <v/>
      </c>
      <c r="F136" s="62" t="str">
        <f t="shared" si="14"/>
        <v/>
      </c>
    </row>
    <row r="137" spans="2:6" ht="13.5" thickBot="1" x14ac:dyDescent="0.25">
      <c r="B137" s="113" t="str">
        <f t="shared" si="11"/>
        <v>Ack.</v>
      </c>
      <c r="C137" s="63">
        <f t="shared" si="12"/>
        <v>0.62583615173074669</v>
      </c>
      <c r="D137" s="63">
        <f t="shared" si="12"/>
        <v>-0.21345291406400069</v>
      </c>
      <c r="E137" s="63">
        <f>IFERROR((C101+F101)/CHOOSE('tjänsteområden grafer data'!AF23,(J101+M101),(SUM(J101:J102)+SUM(M101:M102)),(SUM(J101:J103)+SUM(M101:M103)),(SUM(J101:J104)+SUM(M101:M104)))-1,"")</f>
        <v>-0.70738946486916221</v>
      </c>
      <c r="F137" s="114">
        <f>IFERROR((G105)/CHOOSE('tjänsteområden grafer data'!AF23,(N101),(SUM(N101:N102)),(SUM(N101:N103)),(SUM(N101:N104)))-1,"")</f>
        <v>-0.15935717759553936</v>
      </c>
    </row>
    <row r="138" spans="2:6" x14ac:dyDescent="0.2">
      <c r="B138" s="127" t="str">
        <f>B112</f>
        <v>Andel av total omsättning</v>
      </c>
      <c r="C138" s="128"/>
      <c r="D138" s="128"/>
      <c r="E138" s="128"/>
      <c r="F138" s="129"/>
    </row>
    <row r="139" spans="2:6" ht="13.5" thickBot="1" x14ac:dyDescent="0.25">
      <c r="B139" s="33" t="str">
        <f t="shared" ref="B139:B143" si="15">B113</f>
        <v>Kv 1</v>
      </c>
      <c r="C139" s="45">
        <f t="shared" ref="C139:D143" si="16">D113</f>
        <v>3.5265936797991247E-2</v>
      </c>
      <c r="D139" s="45">
        <f t="shared" si="16"/>
        <v>3.4125840628633622E-2</v>
      </c>
      <c r="E139" s="45">
        <f>IFERROR(C113+F113,"")</f>
        <v>0.93060822257337505</v>
      </c>
      <c r="F139" s="62">
        <f>G113</f>
        <v>1</v>
      </c>
    </row>
    <row r="140" spans="2:6" ht="13.5" thickBot="1" x14ac:dyDescent="0.25">
      <c r="B140" s="33" t="str">
        <f t="shared" si="15"/>
        <v>Kv 2</v>
      </c>
      <c r="C140" s="45">
        <f t="shared" si="16"/>
        <v>3.8233381570641004E-2</v>
      </c>
      <c r="D140" s="45">
        <f t="shared" si="16"/>
        <v>2.7504881133328104E-2</v>
      </c>
      <c r="E140" s="45">
        <f t="shared" ref="E140:E143" si="17">IFERROR(C114+F114,"")</f>
        <v>0.93426173729603079</v>
      </c>
      <c r="F140" s="62">
        <f t="shared" ref="F140:F143" si="18">G114</f>
        <v>1</v>
      </c>
    </row>
    <row r="141" spans="2:6" ht="13.5" thickBot="1" x14ac:dyDescent="0.25">
      <c r="B141" s="33" t="str">
        <f t="shared" si="15"/>
        <v>Kv 3</v>
      </c>
      <c r="C141" s="45">
        <f t="shared" si="16"/>
        <v>3.7810155653898156E-2</v>
      </c>
      <c r="D141" s="45">
        <f t="shared" si="16"/>
        <v>2.3874560981471386E-2</v>
      </c>
      <c r="E141" s="45">
        <f t="shared" si="17"/>
        <v>0.93831528336463033</v>
      </c>
      <c r="F141" s="62">
        <f t="shared" si="18"/>
        <v>1</v>
      </c>
    </row>
    <row r="142" spans="2:6" ht="13.5" thickBot="1" x14ac:dyDescent="0.25">
      <c r="B142" s="33" t="str">
        <f t="shared" si="15"/>
        <v>Kv 4</v>
      </c>
      <c r="C142" s="45" t="str">
        <f t="shared" si="16"/>
        <v/>
      </c>
      <c r="D142" s="45" t="str">
        <f t="shared" si="16"/>
        <v/>
      </c>
      <c r="E142" s="45" t="str">
        <f t="shared" si="17"/>
        <v/>
      </c>
      <c r="F142" s="62" t="str">
        <f t="shared" si="18"/>
        <v/>
      </c>
    </row>
    <row r="143" spans="2:6" ht="13.5" thickBot="1" x14ac:dyDescent="0.25">
      <c r="B143" s="113" t="str">
        <f t="shared" si="15"/>
        <v>Ack.</v>
      </c>
      <c r="C143" s="63">
        <f t="shared" si="16"/>
        <v>3.7044403320303274E-2</v>
      </c>
      <c r="D143" s="63">
        <f t="shared" si="16"/>
        <v>2.8705403231421584E-2</v>
      </c>
      <c r="E143" s="63">
        <f t="shared" si="17"/>
        <v>0.93425019344827509</v>
      </c>
      <c r="F143" s="114">
        <f t="shared" si="18"/>
        <v>1</v>
      </c>
    </row>
  </sheetData>
  <sortState xmlns:xlrd2="http://schemas.microsoft.com/office/spreadsheetml/2017/richdata2" ref="B82:D94">
    <sortCondition ref="D82:D94"/>
  </sortState>
  <mergeCells count="8">
    <mergeCell ref="B126:F126"/>
    <mergeCell ref="B132:F132"/>
    <mergeCell ref="B138:F138"/>
    <mergeCell ref="B112:G112"/>
    <mergeCell ref="B97:G97"/>
    <mergeCell ref="B100:G100"/>
    <mergeCell ref="B106:G106"/>
    <mergeCell ref="B123:F123"/>
  </mergeCells>
  <dataValidations disablePrompts="1" count="1">
    <dataValidation allowBlank="1" showDropDown="1" showInputMessage="1" showErrorMessage="1" sqref="T26:U26" xr:uid="{00000000-0002-0000-0700-000000000000}"/>
  </dataValidations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/>
  <dimension ref="A1"/>
  <sheetViews>
    <sheetView topLeftCell="A22" workbookViewId="0">
      <selection activeCell="Q3" sqref="Q3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66DDE5490934F816DEDFF30AE56BD" ma:contentTypeVersion="9" ma:contentTypeDescription="Create a new document." ma:contentTypeScope="" ma:versionID="3c9d04162ce47a1dba035e844bbd38a9">
  <xsd:schema xmlns:xsd="http://www.w3.org/2001/XMLSchema" xmlns:xs="http://www.w3.org/2001/XMLSchema" xmlns:p="http://schemas.microsoft.com/office/2006/metadata/properties" xmlns:ns2="a8f4d26c-ef6f-4378-94f6-f3241dec1939" targetNamespace="http://schemas.microsoft.com/office/2006/metadata/properties" ma:root="true" ma:fieldsID="f122daceed36250ab242a43ab4abdb3d" ns2:_="">
    <xsd:import namespace="a8f4d26c-ef6f-4378-94f6-f3241dec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4d26c-ef6f-4378-94f6-f3241dec1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DEEFDD-56FE-43D8-9D4F-EE0824DFD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f4d26c-ef6f-4378-94f6-f3241dec1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B613B-EB8F-464E-B2CA-A661E9B78C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5427F-17FA-4E6D-8551-C8F859C93AF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61a5bcb-d618-465d-a7fa-08c4ca586e63"/>
    <ds:schemaRef ds:uri="57119d4a-2cc6-4185-8bc6-a0ac557ff50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Riket grafer</vt:lpstr>
      <vt:lpstr>Riket grafer data</vt:lpstr>
      <vt:lpstr>tjänsteområden grafer</vt:lpstr>
      <vt:lpstr>tjänsteområden grafer data</vt:lpstr>
      <vt:lpstr>yrkesområden grafer</vt:lpstr>
      <vt:lpstr>yrkesområden grafer data</vt:lpstr>
      <vt:lpstr>Regioner_Norra</vt:lpstr>
      <vt:lpstr>Regioner_Norra data</vt:lpstr>
      <vt:lpstr>Regioner_Mellan</vt:lpstr>
      <vt:lpstr>Regioner_Mellan data</vt:lpstr>
      <vt:lpstr>Regioner_Stockholm</vt:lpstr>
      <vt:lpstr>Regioner_Stockholm data</vt:lpstr>
      <vt:lpstr>Regioner_Västra</vt:lpstr>
      <vt:lpstr>Regioner_Västra data</vt:lpstr>
      <vt:lpstr>Regioner_Södra</vt:lpstr>
      <vt:lpstr>Regioner_Södra data</vt:lpstr>
      <vt:lpstr>English</vt:lpstr>
      <vt:lpstr>English data</vt:lpstr>
    </vt:vector>
  </TitlesOfParts>
  <Company>Svenskt Näringsliv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Inquiry Financial</dc:creator>
  <cp:lastModifiedBy>Karlsson, Viktor</cp:lastModifiedBy>
  <cp:lastPrinted>2020-11-04T15:46:23Z</cp:lastPrinted>
  <dcterms:created xsi:type="dcterms:W3CDTF">2005-09-23T12:49:15Z</dcterms:created>
  <dcterms:modified xsi:type="dcterms:W3CDTF">2020-11-04T16:26:13Z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0x010100DFD66DDE5490934F816DEDFF30AE56BD</vt:lpwstr>
  </property>
</Properties>
</file>